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X:\__HypomonitorWEB\"/>
    </mc:Choice>
  </mc:AlternateContent>
  <xr:revisionPtr revIDLastSave="0" documentId="13_ncr:1_{DA3DBC4D-785D-420D-8C2C-2AA09EB5489B}" xr6:coauthVersionLast="47" xr6:coauthVersionMax="47" xr10:uidLastSave="{00000000-0000-0000-0000-000000000000}"/>
  <bookViews>
    <workbookView xWindow="27403" yWindow="-107" windowWidth="27725" windowHeight="15689"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 l="1"/>
  <c r="H6" i="2"/>
  <c r="A50" i="5" l="1"/>
  <c r="A50" i="6"/>
  <c r="A50" i="1"/>
  <c r="D239" i="3"/>
  <c r="A239" i="3"/>
  <c r="I11" i="2"/>
  <c r="D238" i="3"/>
  <c r="D237" i="3"/>
  <c r="D236" i="3"/>
  <c r="D235" i="3"/>
  <c r="D234" i="3"/>
  <c r="D233" i="3"/>
  <c r="D232" i="3"/>
  <c r="M8" i="8"/>
  <c r="M12" i="8" s="1"/>
  <c r="M7" i="8"/>
  <c r="M6" i="8"/>
  <c r="L8" i="8"/>
  <c r="L7" i="8"/>
  <c r="L12" i="8" s="1"/>
  <c r="L6" i="8"/>
  <c r="L11" i="8"/>
  <c r="K8" i="8"/>
  <c r="K7" i="8"/>
  <c r="K12" i="8" s="1"/>
  <c r="K6" i="8"/>
  <c r="E8" i="8"/>
  <c r="E12" i="8"/>
  <c r="D8" i="8"/>
  <c r="D12" i="8" s="1"/>
  <c r="C8" i="8"/>
  <c r="C12" i="8" s="1"/>
  <c r="E7" i="8"/>
  <c r="D7" i="8"/>
  <c r="D11" i="8"/>
  <c r="C7" i="8"/>
  <c r="E6" i="8"/>
  <c r="E11" i="8" s="1"/>
  <c r="D6" i="8"/>
  <c r="C6" i="8"/>
  <c r="J7" i="8"/>
  <c r="J8" i="8"/>
  <c r="B7" i="8"/>
  <c r="B8" i="8"/>
  <c r="D231" i="3"/>
  <c r="I9" i="2"/>
  <c r="D10" i="2"/>
  <c r="M11" i="8"/>
  <c r="C11" i="8"/>
  <c r="G10" i="2"/>
  <c r="F10" i="2"/>
  <c r="I8" i="2"/>
  <c r="G9" i="2"/>
  <c r="I10" i="2"/>
  <c r="D9" i="2"/>
  <c r="F9" i="2"/>
  <c r="G11" i="2"/>
  <c r="E9" i="2"/>
  <c r="E11" i="2"/>
  <c r="F8" i="2"/>
  <c r="D11" i="2"/>
  <c r="E10" i="2"/>
  <c r="D230" i="3"/>
  <c r="D229" i="3"/>
  <c r="D228" i="3"/>
  <c r="D227" i="3"/>
  <c r="D226" i="3"/>
  <c r="D225" i="3"/>
  <c r="D224" i="3"/>
  <c r="D223" i="3"/>
  <c r="D222" i="3"/>
  <c r="D221" i="3"/>
  <c r="D220" i="3"/>
  <c r="D196" i="3"/>
  <c r="D197" i="3"/>
  <c r="D198" i="3"/>
  <c r="D199" i="3"/>
  <c r="D200" i="3"/>
  <c r="D201" i="3"/>
  <c r="D202" i="3"/>
  <c r="D203" i="3"/>
  <c r="D204" i="3"/>
  <c r="D205" i="3"/>
  <c r="D206" i="3"/>
  <c r="D207" i="3"/>
  <c r="D208" i="3"/>
  <c r="D209" i="3"/>
  <c r="D210" i="3"/>
  <c r="D211" i="3"/>
  <c r="D212" i="3"/>
  <c r="D213" i="3"/>
  <c r="D214" i="3"/>
  <c r="D215" i="3"/>
  <c r="D216" i="3"/>
  <c r="D217" i="3"/>
  <c r="D219" i="3"/>
  <c r="D218"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8" i="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D8" i="2"/>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H9" i="2"/>
  <c r="H10" i="2"/>
  <c r="H11" i="2"/>
  <c r="H8" i="2"/>
  <c r="E8" i="2" l="1"/>
  <c r="G8" i="2"/>
  <c r="F11" i="2"/>
  <c r="K11" i="8"/>
</calcChain>
</file>

<file path=xl/sharedStrings.xml><?xml version="1.0" encoding="utf-8"?>
<sst xmlns="http://schemas.openxmlformats.org/spreadsheetml/2006/main" count="160" uniqueCount="54">
  <si>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</si>
  <si>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</si>
  <si>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</si>
  <si>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</si>
  <si>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</si>
  <si>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</si>
  <si>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</si>
  <si>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</si>
  <si>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</si>
  <si>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</si>
  <si>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</si>
  <si>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</si>
  <si>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</si>
  <si>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</si>
  <si>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</si>
  <si>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</si>
  <si>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</si>
  <si>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</si>
  <si>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</si>
  <si>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</si>
  <si>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</si>
  <si>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</si>
  <si>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</si>
  <si>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</si>
  <si>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</si>
  <si>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</si>
  <si>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</si>
  <si>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</si>
  <si>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</si>
  <si>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</si>
  <si>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</si>
  <si>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</si>
  <si>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Data pro ČBA Hypomonitor poskytují následující banky a stavební spořitelny: Air Bank, Banka Creditas,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</si>
  <si>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Oficální data ČNB
(nové i refinancované)</t>
  </si>
  <si>
    <t>Oficální data ČNB
(nové)</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</si>
  <si>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</si>
  <si>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</si>
  <si>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</si>
  <si>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</si>
  <si>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</si>
  <si>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</si>
  <si>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</si>
  <si>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</si>
  <si>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</si>
  <si>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</si>
  <si>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</si>
  <si>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</si>
  <si>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</si>
  <si>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</si>
  <si>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</si>
  <si>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</si>
  <si>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</si>
  <si>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ČBA Hypomonitor srpen 2023</t>
  </si>
  <si>
    <t>Srpen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</si>
</sst>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37" x14ac:knownFonts="1">
    <font>
      <sz val="11"/>
      <color theme="1"/>
      <name val="Calibri"/>
      <family val="2"/>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sz val="9"/>
      <color theme="1"/>
      <name val="Calibri"/>
      <family val="2"/>
      <scheme val="minor"/>
    </font>
  </fonts>
  <fills count="3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3">
    <xf numFmtId="0" fontId="0" fillId="0" borderId="0"/>
    <xf numFmtId="0" fontId="6" fillId="0" borderId="0" applyNumberFormat="0" applyFill="0" applyBorder="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28" applyNumberFormat="0" applyAlignment="0" applyProtection="0"/>
    <xf numFmtId="0" fontId="27" fillId="8" borderId="29" applyNumberFormat="0" applyAlignment="0" applyProtection="0"/>
    <xf numFmtId="0" fontId="28" fillId="8" borderId="28" applyNumberFormat="0" applyAlignment="0" applyProtection="0"/>
    <xf numFmtId="0" fontId="29" fillId="0" borderId="30" applyNumberFormat="0" applyFill="0" applyAlignment="0" applyProtection="0"/>
    <xf numFmtId="0" fontId="30" fillId="9" borderId="31" applyNumberFormat="0" applyAlignment="0" applyProtection="0"/>
    <xf numFmtId="0" fontId="31" fillId="0" borderId="0" applyNumberFormat="0" applyFill="0" applyBorder="0" applyAlignment="0" applyProtection="0"/>
    <xf numFmtId="0" fontId="18" fillId="10" borderId="32" applyNumberFormat="0" applyFont="0" applyAlignment="0" applyProtection="0"/>
    <xf numFmtId="0" fontId="32" fillId="0" borderId="0" applyNumberFormat="0" applyFill="0" applyBorder="0" applyAlignment="0" applyProtection="0"/>
    <xf numFmtId="0" fontId="33" fillId="0" borderId="33" applyNumberFormat="0" applyFill="0" applyAlignment="0" applyProtection="0"/>
    <xf numFmtId="0" fontId="34"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4"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4"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4"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4"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4"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cellStyleXfs>
  <cellXfs count="124">
    <xf numFmtId="0" fontId="0" fillId="0" borderId="0" xfId="0"/>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xf numFmtId="0" fontId="4" fillId="0" borderId="0" xfId="0" applyFont="1"/>
    <xf numFmtId="2" fontId="4" fillId="0" borderId="0" xfId="0" applyNumberFormat="1" applyFont="1" applyAlignment="1">
      <alignment horizontal="left" vertical="center" indent="1"/>
    </xf>
    <xf numFmtId="0" fontId="1" fillId="0" borderId="7" xfId="0" applyFont="1" applyBorder="1" applyAlignment="1">
      <alignment horizontal="center" vertical="center"/>
    </xf>
    <xf numFmtId="2" fontId="1" fillId="0" borderId="8" xfId="0" applyNumberFormat="1" applyFont="1" applyBorder="1" applyAlignment="1">
      <alignment horizontal="center" vertical="center"/>
    </xf>
    <xf numFmtId="1" fontId="1" fillId="0" borderId="7" xfId="0" applyNumberFormat="1" applyFont="1" applyBorder="1" applyAlignment="1">
      <alignment horizontal="center" vertical="center"/>
    </xf>
    <xf numFmtId="2" fontId="1" fillId="0" borderId="0" xfId="0" applyNumberFormat="1" applyFont="1"/>
    <xf numFmtId="0" fontId="1" fillId="0" borderId="13" xfId="0" applyFont="1" applyBorder="1"/>
    <xf numFmtId="0" fontId="5" fillId="0" borderId="13" xfId="0" applyFont="1" applyBorder="1"/>
    <xf numFmtId="0" fontId="1"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6" fillId="0" borderId="0" xfId="1" applyAlignment="1">
      <alignment horizontal="center" vertical="center" wrapText="1"/>
    </xf>
    <xf numFmtId="0" fontId="6"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1" fillId="0" borderId="16" xfId="0" applyNumberFormat="1" applyFont="1" applyBorder="1" applyAlignment="1">
      <alignment horizontal="center" vertical="center"/>
    </xf>
    <xf numFmtId="2" fontId="1" fillId="0" borderId="0" xfId="0" applyNumberFormat="1" applyFont="1" applyAlignment="1">
      <alignment horizontal="center" vertical="center"/>
    </xf>
    <xf numFmtId="1" fontId="1" fillId="0" borderId="0" xfId="0" applyNumberFormat="1" applyFont="1"/>
    <xf numFmtId="0" fontId="5" fillId="0" borderId="13" xfId="0" applyFont="1" applyBorder="1" applyAlignment="1">
      <alignment vertical="center"/>
    </xf>
    <xf numFmtId="164" fontId="5" fillId="0" borderId="13"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0" fillId="0" borderId="15" xfId="0" applyBorder="1"/>
    <xf numFmtId="3" fontId="1" fillId="0" borderId="0" xfId="0" applyNumberFormat="1" applyFont="1" applyAlignment="1">
      <alignment horizontal="center" vertical="center"/>
    </xf>
    <xf numFmtId="3" fontId="1" fillId="0" borderId="13" xfId="0" applyNumberFormat="1" applyFont="1" applyBorder="1" applyAlignment="1">
      <alignment horizontal="center" vertical="center"/>
    </xf>
    <xf numFmtId="3" fontId="1" fillId="2" borderId="13" xfId="0" applyNumberFormat="1" applyFont="1" applyFill="1" applyBorder="1" applyAlignment="1">
      <alignment horizontal="center" vertical="center"/>
    </xf>
    <xf numFmtId="0" fontId="1"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8" fillId="0" borderId="0" xfId="0" applyFont="1"/>
    <xf numFmtId="2" fontId="10" fillId="0" borderId="0" xfId="0" applyNumberFormat="1" applyFont="1" applyAlignment="1">
      <alignment horizontal="left" vertical="center" indent="1"/>
    </xf>
    <xf numFmtId="0" fontId="11" fillId="0" borderId="0" xfId="0" applyFont="1"/>
    <xf numFmtId="0" fontId="12" fillId="0" borderId="0" xfId="0" applyFont="1"/>
    <xf numFmtId="3" fontId="0" fillId="0" borderId="0" xfId="0" applyNumberFormat="1"/>
    <xf numFmtId="0" fontId="13" fillId="0" borderId="0" xfId="0" applyFont="1" applyAlignment="1">
      <alignment horizontal="center" vertical="center" wrapText="1"/>
    </xf>
    <xf numFmtId="3" fontId="14" fillId="0" borderId="0" xfId="0" applyNumberFormat="1" applyFont="1"/>
    <xf numFmtId="0" fontId="15" fillId="0" borderId="0" xfId="0" applyFont="1" applyAlignment="1">
      <alignment vertical="top" wrapText="1"/>
    </xf>
    <xf numFmtId="0" fontId="0" fillId="0" borderId="0" xfId="0" applyAlignment="1">
      <alignment vertical="top" wrapText="1"/>
    </xf>
    <xf numFmtId="14" fontId="1" fillId="0" borderId="0" xfId="0" applyNumberFormat="1" applyFont="1" applyAlignment="1">
      <alignment horizontal="center" vertical="center" wrapText="1"/>
    </xf>
    <xf numFmtId="0" fontId="17" fillId="0" borderId="0" xfId="0" applyFont="1"/>
    <xf numFmtId="0" fontId="7" fillId="3" borderId="0" xfId="0" applyFont="1" applyFill="1" applyAlignment="1">
      <alignment vertical="center"/>
    </xf>
    <xf numFmtId="0" fontId="1" fillId="3" borderId="0" xfId="0" applyFont="1" applyFill="1"/>
    <xf numFmtId="0" fontId="0" fillId="3" borderId="0" xfId="0" applyFill="1"/>
    <xf numFmtId="0" fontId="1" fillId="3" borderId="13" xfId="0" applyFont="1" applyFill="1" applyBorder="1"/>
    <xf numFmtId="0" fontId="5" fillId="3" borderId="15" xfId="0" applyFont="1" applyFill="1" applyBorder="1"/>
    <xf numFmtId="165" fontId="5" fillId="3" borderId="23" xfId="0" applyNumberFormat="1" applyFont="1" applyFill="1" applyBorder="1" applyAlignment="1">
      <alignment horizontal="center" vertical="center"/>
    </xf>
    <xf numFmtId="3" fontId="1" fillId="3" borderId="24" xfId="0" applyNumberFormat="1" applyFont="1" applyFill="1" applyBorder="1" applyAlignment="1">
      <alignment horizontal="center" vertical="center"/>
    </xf>
    <xf numFmtId="2" fontId="1" fillId="3" borderId="15" xfId="0" applyNumberFormat="1" applyFont="1" applyFill="1" applyBorder="1" applyAlignment="1">
      <alignment horizontal="center" vertical="center"/>
    </xf>
    <xf numFmtId="0" fontId="1" fillId="3" borderId="0" xfId="0" applyFont="1" applyFill="1" applyAlignment="1">
      <alignment horizontal="left" indent="2"/>
    </xf>
    <xf numFmtId="165" fontId="1" fillId="3" borderId="17" xfId="0" applyNumberFormat="1" applyFont="1" applyFill="1" applyBorder="1" applyAlignment="1">
      <alignment horizontal="center" vertical="center"/>
    </xf>
    <xf numFmtId="3" fontId="1" fillId="3" borderId="18" xfId="0" applyNumberFormat="1" applyFont="1" applyFill="1" applyBorder="1" applyAlignment="1">
      <alignment horizontal="center" vertical="center"/>
    </xf>
    <xf numFmtId="2" fontId="1" fillId="3" borderId="0" xfId="0" applyNumberFormat="1" applyFont="1" applyFill="1" applyAlignment="1">
      <alignment horizontal="center" vertical="center"/>
    </xf>
    <xf numFmtId="165" fontId="1" fillId="3" borderId="0" xfId="0" applyNumberFormat="1" applyFont="1" applyFill="1" applyAlignment="1">
      <alignment horizontal="left" indent="3"/>
    </xf>
    <xf numFmtId="165" fontId="1" fillId="3" borderId="13" xfId="0" applyNumberFormat="1" applyFont="1" applyFill="1" applyBorder="1" applyAlignment="1">
      <alignment horizontal="left" indent="3"/>
    </xf>
    <xf numFmtId="165" fontId="1" fillId="3" borderId="19" xfId="0" applyNumberFormat="1" applyFont="1" applyFill="1" applyBorder="1" applyAlignment="1">
      <alignment horizontal="center" vertical="center"/>
    </xf>
    <xf numFmtId="3" fontId="1" fillId="3" borderId="20"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0" fontId="5" fillId="3" borderId="13" xfId="0" applyFont="1" applyFill="1" applyBorder="1" applyAlignment="1">
      <alignment horizontal="left" indent="1"/>
    </xf>
    <xf numFmtId="165" fontId="5" fillId="3" borderId="19" xfId="0" applyNumberFormat="1" applyFont="1" applyFill="1" applyBorder="1" applyAlignment="1">
      <alignment horizontal="center" vertical="center"/>
    </xf>
    <xf numFmtId="2" fontId="5" fillId="3" borderId="13" xfId="0" applyNumberFormat="1" applyFont="1" applyFill="1" applyBorder="1" applyAlignment="1">
      <alignment horizontal="center" vertical="center"/>
    </xf>
    <xf numFmtId="0" fontId="9" fillId="3" borderId="0" xfId="0" applyFont="1" applyFill="1"/>
    <xf numFmtId="0" fontId="5" fillId="2" borderId="0" xfId="0" applyFont="1" applyFill="1" applyAlignment="1">
      <alignment horizontal="left" indent="1"/>
    </xf>
    <xf numFmtId="165" fontId="5" fillId="2" borderId="17" xfId="0" applyNumberFormat="1" applyFont="1" applyFill="1" applyBorder="1" applyAlignment="1">
      <alignment horizontal="center" vertical="center"/>
    </xf>
    <xf numFmtId="3" fontId="5" fillId="2" borderId="18" xfId="0" applyNumberFormat="1" applyFont="1" applyFill="1" applyBorder="1" applyAlignment="1">
      <alignment horizontal="center" vertical="center"/>
    </xf>
    <xf numFmtId="2" fontId="5" fillId="2" borderId="0" xfId="0" applyNumberFormat="1" applyFont="1" applyFill="1" applyAlignment="1">
      <alignment horizontal="center" vertical="center"/>
    </xf>
    <xf numFmtId="0" fontId="13" fillId="2" borderId="0" xfId="0" applyFont="1" applyFill="1" applyAlignment="1">
      <alignment horizontal="center" vertical="center" wrapText="1"/>
    </xf>
    <xf numFmtId="4" fontId="5" fillId="2" borderId="13" xfId="0" applyNumberFormat="1" applyFont="1" applyFill="1" applyBorder="1" applyAlignment="1">
      <alignment horizontal="center" vertical="center"/>
    </xf>
    <xf numFmtId="4" fontId="5" fillId="3" borderId="13" xfId="0" applyNumberFormat="1" applyFont="1" applyFill="1" applyBorder="1" applyAlignment="1">
      <alignment horizontal="center" vertical="center"/>
    </xf>
    <xf numFmtId="0" fontId="0" fillId="0" borderId="34" xfId="0" applyBorder="1"/>
    <xf numFmtId="0" fontId="1" fillId="0" borderId="0" xfId="0" applyFont="1" applyAlignment="1">
      <alignment horizontal="center"/>
    </xf>
    <xf numFmtId="3" fontId="1"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3" fillId="0" borderId="0" xfId="0" applyFont="1"/>
    <xf numFmtId="0" fontId="0" fillId="36" borderId="0" xfId="0" applyFill="1"/>
    <xf numFmtId="0" fontId="35" fillId="36" borderId="0" xfId="0" applyFont="1" applyFill="1"/>
    <xf numFmtId="0" fontId="0" fillId="2" borderId="0" xfId="0" applyFill="1"/>
    <xf numFmtId="0" fontId="35"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center" vertical="center"/>
    </xf>
    <xf numFmtId="3" fontId="0" fillId="0" borderId="0" xfId="0" applyNumberFormat="1" applyAlignment="1">
      <alignment horizontal="center" vertical="center"/>
    </xf>
    <xf numFmtId="1" fontId="36" fillId="0" borderId="0" xfId="0" applyNumberFormat="1" applyFont="1" applyAlignment="1">
      <alignment horizontal="center" vertical="center" wrapText="1"/>
    </xf>
    <xf numFmtId="2" fontId="0" fillId="2" borderId="0" xfId="0" applyNumberFormat="1" applyFill="1" applyAlignment="1">
      <alignment horizontal="center" vertical="center"/>
    </xf>
    <xf numFmtId="0" fontId="2" fillId="3" borderId="17" xfId="0" applyFont="1" applyFill="1" applyBorder="1" applyAlignment="1">
      <alignment horizontal="center" wrapText="1"/>
    </xf>
    <xf numFmtId="0" fontId="2" fillId="3" borderId="19" xfId="0" applyFont="1" applyFill="1" applyBorder="1" applyAlignment="1">
      <alignment horizontal="center" wrapText="1"/>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0" xfId="0" applyFont="1" applyFill="1" applyAlignment="1">
      <alignment horizontal="center" wrapText="1"/>
    </xf>
    <xf numFmtId="0" fontId="2" fillId="3" borderId="13" xfId="0" applyFont="1" applyFill="1" applyBorder="1" applyAlignment="1">
      <alignment horizontal="center"/>
    </xf>
    <xf numFmtId="2" fontId="5" fillId="0" borderId="15" xfId="0" applyNumberFormat="1" applyFont="1" applyBorder="1" applyAlignment="1">
      <alignment horizontal="center"/>
    </xf>
    <xf numFmtId="3" fontId="5" fillId="0" borderId="13" xfId="0" applyNumberFormat="1" applyFont="1" applyBorder="1" applyAlignment="1">
      <alignment horizontal="center" vertical="center"/>
    </xf>
    <xf numFmtId="0" fontId="0" fillId="35" borderId="0" xfId="0" applyFill="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96275218152271E-2"/>
          <c:y val="3.3794826879071642E-2"/>
          <c:w val="0.87793160602407383"/>
          <c:h val="0.59805196951824902"/>
        </c:manualLayout>
      </c:layout>
      <c:lineChart>
        <c:grouping val="standard"/>
        <c:varyColors val="0"/>
        <c:ser>
          <c:idx val="0"/>
          <c:order val="0"/>
          <c:tx>
            <c:strRef>
              <c:f>'Úrokové sazby - historie'!$B$2</c:f>
              <c:strCache>
                <c:ptCount val="1"/>
                <c:pt idx="0">
                  <c:v>Oficální data ČNB
(nové i refinancované)</c:v>
                </c:pt>
              </c:strCache>
            </c:strRef>
          </c:tx>
          <c:spPr>
            <a:ln w="19050" cap="rnd">
              <a:solidFill>
                <a:schemeClr val="accent6"/>
              </a:solidFill>
              <a:prstDash val="solid"/>
              <a:round/>
            </a:ln>
            <a:effectLst/>
          </c:spPr>
          <c:marker>
            <c:symbol val="none"/>
          </c:marker>
          <c:cat>
            <c:numRef>
              <c:f>'Úrokové sazby - historie'!$A$71:$A$239</c:f>
              <c:numCache>
                <c:formatCode>m/d/yyyy</c:formatCode>
                <c:ptCount val="169"/>
                <c:pt idx="0">
                  <c:v>40056</c:v>
                </c:pt>
                <c:pt idx="1">
                  <c:v>40086</c:v>
                </c:pt>
                <c:pt idx="2">
                  <c:v>40117</c:v>
                </c:pt>
                <c:pt idx="3">
                  <c:v>40147</c:v>
                </c:pt>
                <c:pt idx="4">
                  <c:v>40178</c:v>
                </c:pt>
                <c:pt idx="5">
                  <c:v>40209</c:v>
                </c:pt>
                <c:pt idx="6">
                  <c:v>40237</c:v>
                </c:pt>
                <c:pt idx="7">
                  <c:v>40268</c:v>
                </c:pt>
                <c:pt idx="8">
                  <c:v>40298</c:v>
                </c:pt>
                <c:pt idx="9">
                  <c:v>40329</c:v>
                </c:pt>
                <c:pt idx="10">
                  <c:v>40359</c:v>
                </c:pt>
                <c:pt idx="11">
                  <c:v>40390</c:v>
                </c:pt>
                <c:pt idx="12">
                  <c:v>40421</c:v>
                </c:pt>
                <c:pt idx="13">
                  <c:v>40451</c:v>
                </c:pt>
                <c:pt idx="14">
                  <c:v>40482</c:v>
                </c:pt>
                <c:pt idx="15">
                  <c:v>40512</c:v>
                </c:pt>
                <c:pt idx="16">
                  <c:v>40543</c:v>
                </c:pt>
                <c:pt idx="17">
                  <c:v>40574</c:v>
                </c:pt>
                <c:pt idx="18">
                  <c:v>40602</c:v>
                </c:pt>
                <c:pt idx="19">
                  <c:v>40633</c:v>
                </c:pt>
                <c:pt idx="20">
                  <c:v>40663</c:v>
                </c:pt>
                <c:pt idx="21">
                  <c:v>40694</c:v>
                </c:pt>
                <c:pt idx="22">
                  <c:v>40724</c:v>
                </c:pt>
                <c:pt idx="23">
                  <c:v>40755</c:v>
                </c:pt>
                <c:pt idx="24">
                  <c:v>40786</c:v>
                </c:pt>
                <c:pt idx="25">
                  <c:v>40816</c:v>
                </c:pt>
                <c:pt idx="26">
                  <c:v>40847</c:v>
                </c:pt>
                <c:pt idx="27">
                  <c:v>40877</c:v>
                </c:pt>
                <c:pt idx="28">
                  <c:v>40908</c:v>
                </c:pt>
                <c:pt idx="29">
                  <c:v>40939</c:v>
                </c:pt>
                <c:pt idx="30">
                  <c:v>40968</c:v>
                </c:pt>
                <c:pt idx="31">
                  <c:v>40999</c:v>
                </c:pt>
                <c:pt idx="32">
                  <c:v>41029</c:v>
                </c:pt>
                <c:pt idx="33">
                  <c:v>41060</c:v>
                </c:pt>
                <c:pt idx="34">
                  <c:v>41090</c:v>
                </c:pt>
                <c:pt idx="35">
                  <c:v>41121</c:v>
                </c:pt>
                <c:pt idx="36">
                  <c:v>41152</c:v>
                </c:pt>
                <c:pt idx="37">
                  <c:v>41182</c:v>
                </c:pt>
                <c:pt idx="38">
                  <c:v>41213</c:v>
                </c:pt>
                <c:pt idx="39">
                  <c:v>41243</c:v>
                </c:pt>
                <c:pt idx="40">
                  <c:v>41274</c:v>
                </c:pt>
                <c:pt idx="41">
                  <c:v>41305</c:v>
                </c:pt>
                <c:pt idx="42">
                  <c:v>41333</c:v>
                </c:pt>
                <c:pt idx="43">
                  <c:v>41364</c:v>
                </c:pt>
                <c:pt idx="44">
                  <c:v>41394</c:v>
                </c:pt>
                <c:pt idx="45">
                  <c:v>41425</c:v>
                </c:pt>
                <c:pt idx="46">
                  <c:v>41455</c:v>
                </c:pt>
                <c:pt idx="47">
                  <c:v>41486</c:v>
                </c:pt>
                <c:pt idx="48">
                  <c:v>41517</c:v>
                </c:pt>
                <c:pt idx="49">
                  <c:v>41547</c:v>
                </c:pt>
                <c:pt idx="50">
                  <c:v>41578</c:v>
                </c:pt>
                <c:pt idx="51">
                  <c:v>41608</c:v>
                </c:pt>
                <c:pt idx="52">
                  <c:v>41639</c:v>
                </c:pt>
                <c:pt idx="53">
                  <c:v>41670</c:v>
                </c:pt>
                <c:pt idx="54">
                  <c:v>41698</c:v>
                </c:pt>
                <c:pt idx="55">
                  <c:v>41729</c:v>
                </c:pt>
                <c:pt idx="56">
                  <c:v>41759</c:v>
                </c:pt>
                <c:pt idx="57">
                  <c:v>41790</c:v>
                </c:pt>
                <c:pt idx="58">
                  <c:v>41820</c:v>
                </c:pt>
                <c:pt idx="59">
                  <c:v>41851</c:v>
                </c:pt>
                <c:pt idx="60">
                  <c:v>41882</c:v>
                </c:pt>
                <c:pt idx="61">
                  <c:v>41912</c:v>
                </c:pt>
                <c:pt idx="62">
                  <c:v>41943</c:v>
                </c:pt>
                <c:pt idx="63">
                  <c:v>41973</c:v>
                </c:pt>
                <c:pt idx="64">
                  <c:v>42004</c:v>
                </c:pt>
                <c:pt idx="65">
                  <c:v>42035</c:v>
                </c:pt>
                <c:pt idx="66">
                  <c:v>42063</c:v>
                </c:pt>
                <c:pt idx="67">
                  <c:v>42094</c:v>
                </c:pt>
                <c:pt idx="68">
                  <c:v>42124</c:v>
                </c:pt>
                <c:pt idx="69">
                  <c:v>42155</c:v>
                </c:pt>
                <c:pt idx="70">
                  <c:v>42185</c:v>
                </c:pt>
                <c:pt idx="71">
                  <c:v>42216</c:v>
                </c:pt>
                <c:pt idx="72">
                  <c:v>42247</c:v>
                </c:pt>
                <c:pt idx="73">
                  <c:v>42277</c:v>
                </c:pt>
                <c:pt idx="74">
                  <c:v>42308</c:v>
                </c:pt>
                <c:pt idx="75">
                  <c:v>42338</c:v>
                </c:pt>
                <c:pt idx="76">
                  <c:v>42369</c:v>
                </c:pt>
                <c:pt idx="77">
                  <c:v>42400</c:v>
                </c:pt>
                <c:pt idx="78">
                  <c:v>42429</c:v>
                </c:pt>
                <c:pt idx="79">
                  <c:v>42460</c:v>
                </c:pt>
                <c:pt idx="80">
                  <c:v>42490</c:v>
                </c:pt>
                <c:pt idx="81">
                  <c:v>42521</c:v>
                </c:pt>
                <c:pt idx="82">
                  <c:v>42551</c:v>
                </c:pt>
                <c:pt idx="83">
                  <c:v>42582</c:v>
                </c:pt>
                <c:pt idx="84">
                  <c:v>42613</c:v>
                </c:pt>
                <c:pt idx="85">
                  <c:v>42643</c:v>
                </c:pt>
                <c:pt idx="86">
                  <c:v>42674</c:v>
                </c:pt>
                <c:pt idx="87">
                  <c:v>42704</c:v>
                </c:pt>
                <c:pt idx="88">
                  <c:v>42735</c:v>
                </c:pt>
                <c:pt idx="89">
                  <c:v>42766</c:v>
                </c:pt>
                <c:pt idx="90">
                  <c:v>42794</c:v>
                </c:pt>
                <c:pt idx="91">
                  <c:v>42825</c:v>
                </c:pt>
                <c:pt idx="92">
                  <c:v>42855</c:v>
                </c:pt>
                <c:pt idx="93">
                  <c:v>42886</c:v>
                </c:pt>
                <c:pt idx="94">
                  <c:v>42916</c:v>
                </c:pt>
                <c:pt idx="95">
                  <c:v>42947</c:v>
                </c:pt>
                <c:pt idx="96">
                  <c:v>42978</c:v>
                </c:pt>
                <c:pt idx="97">
                  <c:v>43008</c:v>
                </c:pt>
                <c:pt idx="98">
                  <c:v>43039</c:v>
                </c:pt>
                <c:pt idx="99">
                  <c:v>43069</c:v>
                </c:pt>
                <c:pt idx="100">
                  <c:v>43100</c:v>
                </c:pt>
                <c:pt idx="101">
                  <c:v>43131</c:v>
                </c:pt>
                <c:pt idx="102">
                  <c:v>43159</c:v>
                </c:pt>
                <c:pt idx="103">
                  <c:v>43190</c:v>
                </c:pt>
                <c:pt idx="104">
                  <c:v>43220</c:v>
                </c:pt>
                <c:pt idx="105">
                  <c:v>43251</c:v>
                </c:pt>
                <c:pt idx="106">
                  <c:v>43281</c:v>
                </c:pt>
                <c:pt idx="107">
                  <c:v>43312</c:v>
                </c:pt>
                <c:pt idx="108">
                  <c:v>43343</c:v>
                </c:pt>
                <c:pt idx="109">
                  <c:v>43373</c:v>
                </c:pt>
                <c:pt idx="110">
                  <c:v>43404</c:v>
                </c:pt>
                <c:pt idx="111">
                  <c:v>43434</c:v>
                </c:pt>
                <c:pt idx="112">
                  <c:v>43465</c:v>
                </c:pt>
                <c:pt idx="113">
                  <c:v>43496</c:v>
                </c:pt>
                <c:pt idx="114">
                  <c:v>43524</c:v>
                </c:pt>
                <c:pt idx="115">
                  <c:v>43555</c:v>
                </c:pt>
                <c:pt idx="116">
                  <c:v>43585</c:v>
                </c:pt>
                <c:pt idx="117">
                  <c:v>43616</c:v>
                </c:pt>
                <c:pt idx="118">
                  <c:v>43646</c:v>
                </c:pt>
                <c:pt idx="119">
                  <c:v>43677</c:v>
                </c:pt>
                <c:pt idx="120">
                  <c:v>43708</c:v>
                </c:pt>
                <c:pt idx="121">
                  <c:v>43738</c:v>
                </c:pt>
                <c:pt idx="122">
                  <c:v>43769</c:v>
                </c:pt>
                <c:pt idx="123">
                  <c:v>43799</c:v>
                </c:pt>
                <c:pt idx="124">
                  <c:v>43830</c:v>
                </c:pt>
                <c:pt idx="125">
                  <c:v>43861</c:v>
                </c:pt>
                <c:pt idx="126">
                  <c:v>43890</c:v>
                </c:pt>
                <c:pt idx="127">
                  <c:v>43921</c:v>
                </c:pt>
                <c:pt idx="128">
                  <c:v>43951</c:v>
                </c:pt>
                <c:pt idx="129">
                  <c:v>43982</c:v>
                </c:pt>
                <c:pt idx="130">
                  <c:v>44012</c:v>
                </c:pt>
                <c:pt idx="131">
                  <c:v>44043</c:v>
                </c:pt>
                <c:pt idx="132">
                  <c:v>44074</c:v>
                </c:pt>
                <c:pt idx="133">
                  <c:v>44104</c:v>
                </c:pt>
                <c:pt idx="134">
                  <c:v>44135</c:v>
                </c:pt>
                <c:pt idx="135">
                  <c:v>44165</c:v>
                </c:pt>
                <c:pt idx="136">
                  <c:v>44196</c:v>
                </c:pt>
                <c:pt idx="137">
                  <c:v>44227</c:v>
                </c:pt>
                <c:pt idx="138">
                  <c:v>44255</c:v>
                </c:pt>
                <c:pt idx="139">
                  <c:v>44286</c:v>
                </c:pt>
                <c:pt idx="140">
                  <c:v>44316</c:v>
                </c:pt>
                <c:pt idx="141">
                  <c:v>44347</c:v>
                </c:pt>
                <c:pt idx="142">
                  <c:v>44377</c:v>
                </c:pt>
                <c:pt idx="143">
                  <c:v>44408</c:v>
                </c:pt>
                <c:pt idx="144">
                  <c:v>44439</c:v>
                </c:pt>
                <c:pt idx="145">
                  <c:v>44469</c:v>
                </c:pt>
                <c:pt idx="146">
                  <c:v>44500</c:v>
                </c:pt>
                <c:pt idx="147">
                  <c:v>44530</c:v>
                </c:pt>
                <c:pt idx="148">
                  <c:v>44561</c:v>
                </c:pt>
                <c:pt idx="149">
                  <c:v>44592</c:v>
                </c:pt>
                <c:pt idx="150">
                  <c:v>44620</c:v>
                </c:pt>
                <c:pt idx="151">
                  <c:v>44651</c:v>
                </c:pt>
                <c:pt idx="152">
                  <c:v>44681</c:v>
                </c:pt>
                <c:pt idx="153">
                  <c:v>44712</c:v>
                </c:pt>
                <c:pt idx="154">
                  <c:v>44742</c:v>
                </c:pt>
                <c:pt idx="155">
                  <c:v>44773</c:v>
                </c:pt>
                <c:pt idx="156">
                  <c:v>44804</c:v>
                </c:pt>
                <c:pt idx="157">
                  <c:v>44834</c:v>
                </c:pt>
                <c:pt idx="158">
                  <c:v>44865</c:v>
                </c:pt>
                <c:pt idx="159">
                  <c:v>44895</c:v>
                </c:pt>
                <c:pt idx="160">
                  <c:v>44926</c:v>
                </c:pt>
                <c:pt idx="161">
                  <c:v>44957</c:v>
                </c:pt>
                <c:pt idx="162">
                  <c:v>44985</c:v>
                </c:pt>
                <c:pt idx="163">
                  <c:v>45016</c:v>
                </c:pt>
                <c:pt idx="164">
                  <c:v>45046</c:v>
                </c:pt>
                <c:pt idx="165">
                  <c:v>45077</c:v>
                </c:pt>
                <c:pt idx="166">
                  <c:v>45107</c:v>
                </c:pt>
                <c:pt idx="167">
                  <c:v>45138</c:v>
                </c:pt>
                <c:pt idx="168">
                  <c:v>45169</c:v>
                </c:pt>
              </c:numCache>
            </c:numRef>
          </c:cat>
          <c:val>
            <c:numRef>
              <c:f>'Úrokové sazby - historie'!$B$71:$B$239</c:f>
              <c:numCache>
                <c:formatCode>0.00</c:formatCode>
                <c:ptCount val="169"/>
                <c:pt idx="0">
                  <c:v>5.73</c:v>
                </c:pt>
                <c:pt idx="1">
                  <c:v>5.71</c:v>
                </c:pt>
                <c:pt idx="2">
                  <c:v>5.69</c:v>
                </c:pt>
                <c:pt idx="3">
                  <c:v>5.67</c:v>
                </c:pt>
                <c:pt idx="4">
                  <c:v>5.66</c:v>
                </c:pt>
                <c:pt idx="5">
                  <c:v>5.52</c:v>
                </c:pt>
                <c:pt idx="6">
                  <c:v>5.47</c:v>
                </c:pt>
                <c:pt idx="7">
                  <c:v>5.4</c:v>
                </c:pt>
                <c:pt idx="8">
                  <c:v>5.3</c:v>
                </c:pt>
                <c:pt idx="9">
                  <c:v>5.13</c:v>
                </c:pt>
                <c:pt idx="10">
                  <c:v>5.01</c:v>
                </c:pt>
                <c:pt idx="11">
                  <c:v>4.91</c:v>
                </c:pt>
                <c:pt idx="12">
                  <c:v>4.87</c:v>
                </c:pt>
                <c:pt idx="13">
                  <c:v>4.6500000000000004</c:v>
                </c:pt>
                <c:pt idx="14">
                  <c:v>4.5599999999999996</c:v>
                </c:pt>
                <c:pt idx="15">
                  <c:v>4.47</c:v>
                </c:pt>
                <c:pt idx="16">
                  <c:v>4.4000000000000004</c:v>
                </c:pt>
                <c:pt idx="17">
                  <c:v>4.37</c:v>
                </c:pt>
                <c:pt idx="18">
                  <c:v>4.4000000000000004</c:v>
                </c:pt>
                <c:pt idx="19">
                  <c:v>4.32</c:v>
                </c:pt>
                <c:pt idx="20">
                  <c:v>4.32</c:v>
                </c:pt>
                <c:pt idx="21">
                  <c:v>4.24</c:v>
                </c:pt>
                <c:pt idx="22">
                  <c:v>4.2300000000000004</c:v>
                </c:pt>
                <c:pt idx="23">
                  <c:v>4.2</c:v>
                </c:pt>
                <c:pt idx="24">
                  <c:v>4.1900000000000004</c:v>
                </c:pt>
                <c:pt idx="25">
                  <c:v>4.04</c:v>
                </c:pt>
                <c:pt idx="26">
                  <c:v>3.91</c:v>
                </c:pt>
                <c:pt idx="27">
                  <c:v>3.76</c:v>
                </c:pt>
                <c:pt idx="28">
                  <c:v>3.72</c:v>
                </c:pt>
                <c:pt idx="29">
                  <c:v>3.72</c:v>
                </c:pt>
                <c:pt idx="30">
                  <c:v>3.73</c:v>
                </c:pt>
                <c:pt idx="31">
                  <c:v>3.75</c:v>
                </c:pt>
                <c:pt idx="32">
                  <c:v>3.81</c:v>
                </c:pt>
                <c:pt idx="33">
                  <c:v>3.76</c:v>
                </c:pt>
                <c:pt idx="34">
                  <c:v>3.71</c:v>
                </c:pt>
                <c:pt idx="35">
                  <c:v>3.65</c:v>
                </c:pt>
                <c:pt idx="36">
                  <c:v>3.61</c:v>
                </c:pt>
                <c:pt idx="37">
                  <c:v>3.59</c:v>
                </c:pt>
                <c:pt idx="38">
                  <c:v>3.48</c:v>
                </c:pt>
                <c:pt idx="39">
                  <c:v>3.34</c:v>
                </c:pt>
                <c:pt idx="40">
                  <c:v>3.28</c:v>
                </c:pt>
                <c:pt idx="41">
                  <c:v>3.35</c:v>
                </c:pt>
                <c:pt idx="42">
                  <c:v>3.38</c:v>
                </c:pt>
                <c:pt idx="43">
                  <c:v>3.28</c:v>
                </c:pt>
                <c:pt idx="44">
                  <c:v>3.21</c:v>
                </c:pt>
                <c:pt idx="45">
                  <c:v>3.13</c:v>
                </c:pt>
                <c:pt idx="46">
                  <c:v>3.06</c:v>
                </c:pt>
                <c:pt idx="47">
                  <c:v>3.12</c:v>
                </c:pt>
                <c:pt idx="48">
                  <c:v>3.14</c:v>
                </c:pt>
                <c:pt idx="49">
                  <c:v>3.1</c:v>
                </c:pt>
                <c:pt idx="50">
                  <c:v>3.17</c:v>
                </c:pt>
                <c:pt idx="51">
                  <c:v>3.16</c:v>
                </c:pt>
                <c:pt idx="52">
                  <c:v>3.15</c:v>
                </c:pt>
                <c:pt idx="53">
                  <c:v>3.29</c:v>
                </c:pt>
                <c:pt idx="54">
                  <c:v>3.23</c:v>
                </c:pt>
                <c:pt idx="55">
                  <c:v>3.1</c:v>
                </c:pt>
                <c:pt idx="56">
                  <c:v>3.05</c:v>
                </c:pt>
                <c:pt idx="57">
                  <c:v>3</c:v>
                </c:pt>
                <c:pt idx="58">
                  <c:v>2.95</c:v>
                </c:pt>
                <c:pt idx="59">
                  <c:v>2.9</c:v>
                </c:pt>
                <c:pt idx="60">
                  <c:v>2.87</c:v>
                </c:pt>
                <c:pt idx="61">
                  <c:v>2.77</c:v>
                </c:pt>
                <c:pt idx="62">
                  <c:v>2.75</c:v>
                </c:pt>
                <c:pt idx="63">
                  <c:v>2.66</c:v>
                </c:pt>
                <c:pt idx="64">
                  <c:v>2.57</c:v>
                </c:pt>
                <c:pt idx="65">
                  <c:v>2.65</c:v>
                </c:pt>
                <c:pt idx="66">
                  <c:v>2.5099999999999998</c:v>
                </c:pt>
                <c:pt idx="67">
                  <c:v>2.38</c:v>
                </c:pt>
                <c:pt idx="68">
                  <c:v>2.37</c:v>
                </c:pt>
                <c:pt idx="69">
                  <c:v>2.2999999999999998</c:v>
                </c:pt>
                <c:pt idx="70">
                  <c:v>2.25</c:v>
                </c:pt>
                <c:pt idx="71">
                  <c:v>2.2999999999999998</c:v>
                </c:pt>
                <c:pt idx="72">
                  <c:v>2.29</c:v>
                </c:pt>
                <c:pt idx="73">
                  <c:v>2.2999999999999998</c:v>
                </c:pt>
                <c:pt idx="74">
                  <c:v>2.3199999999999998</c:v>
                </c:pt>
                <c:pt idx="75">
                  <c:v>2.2799999999999998</c:v>
                </c:pt>
                <c:pt idx="76">
                  <c:v>2.2200000000000002</c:v>
                </c:pt>
                <c:pt idx="77">
                  <c:v>2.2999999999999998</c:v>
                </c:pt>
                <c:pt idx="78">
                  <c:v>2.25</c:v>
                </c:pt>
                <c:pt idx="79">
                  <c:v>2.16</c:v>
                </c:pt>
                <c:pt idx="80">
                  <c:v>2.17</c:v>
                </c:pt>
                <c:pt idx="81">
                  <c:v>2.12</c:v>
                </c:pt>
                <c:pt idx="82">
                  <c:v>2.0699999999999998</c:v>
                </c:pt>
                <c:pt idx="83">
                  <c:v>2.1</c:v>
                </c:pt>
                <c:pt idx="84">
                  <c:v>2.0299999999999998</c:v>
                </c:pt>
                <c:pt idx="85">
                  <c:v>2</c:v>
                </c:pt>
                <c:pt idx="86">
                  <c:v>2</c:v>
                </c:pt>
                <c:pt idx="87">
                  <c:v>1.91</c:v>
                </c:pt>
                <c:pt idx="88">
                  <c:v>1.96</c:v>
                </c:pt>
                <c:pt idx="89">
                  <c:v>2.06</c:v>
                </c:pt>
                <c:pt idx="90">
                  <c:v>2.02</c:v>
                </c:pt>
                <c:pt idx="91">
                  <c:v>2.06</c:v>
                </c:pt>
                <c:pt idx="92">
                  <c:v>2.09</c:v>
                </c:pt>
                <c:pt idx="93">
                  <c:v>2.1</c:v>
                </c:pt>
                <c:pt idx="94">
                  <c:v>2.11</c:v>
                </c:pt>
                <c:pt idx="95">
                  <c:v>2.11</c:v>
                </c:pt>
                <c:pt idx="96">
                  <c:v>2.1</c:v>
                </c:pt>
                <c:pt idx="97">
                  <c:v>2.12</c:v>
                </c:pt>
                <c:pt idx="98">
                  <c:v>2.17</c:v>
                </c:pt>
                <c:pt idx="99">
                  <c:v>2.19</c:v>
                </c:pt>
                <c:pt idx="100">
                  <c:v>2.2200000000000002</c:v>
                </c:pt>
                <c:pt idx="101">
                  <c:v>2.2999999999999998</c:v>
                </c:pt>
                <c:pt idx="102">
                  <c:v>2.3199999999999998</c:v>
                </c:pt>
                <c:pt idx="103">
                  <c:v>2.41</c:v>
                </c:pt>
                <c:pt idx="104">
                  <c:v>2.44</c:v>
                </c:pt>
                <c:pt idx="105">
                  <c:v>2.4300000000000002</c:v>
                </c:pt>
                <c:pt idx="106">
                  <c:v>2.4300000000000002</c:v>
                </c:pt>
                <c:pt idx="107">
                  <c:v>2.4500000000000002</c:v>
                </c:pt>
                <c:pt idx="108">
                  <c:v>2.4900000000000002</c:v>
                </c:pt>
                <c:pt idx="109">
                  <c:v>2.54</c:v>
                </c:pt>
                <c:pt idx="110">
                  <c:v>2.61</c:v>
                </c:pt>
                <c:pt idx="111">
                  <c:v>2.68</c:v>
                </c:pt>
                <c:pt idx="112">
                  <c:v>2.79</c:v>
                </c:pt>
                <c:pt idx="113">
                  <c:v>2.79</c:v>
                </c:pt>
                <c:pt idx="114">
                  <c:v>2.82</c:v>
                </c:pt>
                <c:pt idx="115">
                  <c:v>2.8</c:v>
                </c:pt>
                <c:pt idx="116">
                  <c:v>2.76</c:v>
                </c:pt>
                <c:pt idx="117">
                  <c:v>2.75</c:v>
                </c:pt>
                <c:pt idx="118">
                  <c:v>2.71</c:v>
                </c:pt>
                <c:pt idx="119">
                  <c:v>2.65</c:v>
                </c:pt>
                <c:pt idx="120">
                  <c:v>2.61</c:v>
                </c:pt>
                <c:pt idx="121">
                  <c:v>2.4900000000000002</c:v>
                </c:pt>
                <c:pt idx="122">
                  <c:v>2.42</c:v>
                </c:pt>
                <c:pt idx="123">
                  <c:v>2.38</c:v>
                </c:pt>
                <c:pt idx="124">
                  <c:v>2.35</c:v>
                </c:pt>
                <c:pt idx="125">
                  <c:v>2.38</c:v>
                </c:pt>
                <c:pt idx="126">
                  <c:v>2.4300000000000002</c:v>
                </c:pt>
                <c:pt idx="127">
                  <c:v>2.42</c:v>
                </c:pt>
                <c:pt idx="128">
                  <c:v>2.37</c:v>
                </c:pt>
                <c:pt idx="129">
                  <c:v>2.39</c:v>
                </c:pt>
                <c:pt idx="130">
                  <c:v>2.2999999999999998</c:v>
                </c:pt>
                <c:pt idx="131">
                  <c:v>2.23</c:v>
                </c:pt>
                <c:pt idx="132">
                  <c:v>2.17</c:v>
                </c:pt>
                <c:pt idx="133">
                  <c:v>2.12</c:v>
                </c:pt>
                <c:pt idx="134">
                  <c:v>2.08</c:v>
                </c:pt>
                <c:pt idx="135">
                  <c:v>2.04</c:v>
                </c:pt>
                <c:pt idx="136">
                  <c:v>2.0099999999999998</c:v>
                </c:pt>
                <c:pt idx="137">
                  <c:v>1.99</c:v>
                </c:pt>
                <c:pt idx="138">
                  <c:v>1.99</c:v>
                </c:pt>
                <c:pt idx="139">
                  <c:v>1.98</c:v>
                </c:pt>
                <c:pt idx="140">
                  <c:v>2.0099999999999998</c:v>
                </c:pt>
                <c:pt idx="141">
                  <c:v>2.06</c:v>
                </c:pt>
                <c:pt idx="142">
                  <c:v>2.12</c:v>
                </c:pt>
                <c:pt idx="143">
                  <c:v>2.2000000000000002</c:v>
                </c:pt>
                <c:pt idx="144">
                  <c:v>2.27</c:v>
                </c:pt>
                <c:pt idx="145">
                  <c:v>2.37</c:v>
                </c:pt>
                <c:pt idx="146" formatCode="General">
                  <c:v>2.48</c:v>
                </c:pt>
                <c:pt idx="147" formatCode="General">
                  <c:v>2.63</c:v>
                </c:pt>
                <c:pt idx="148" formatCode="General">
                  <c:v>2.85</c:v>
                </c:pt>
                <c:pt idx="149" formatCode="General">
                  <c:v>3.16</c:v>
                </c:pt>
                <c:pt idx="150" formatCode="General">
                  <c:v>3.46</c:v>
                </c:pt>
                <c:pt idx="151" formatCode="General">
                  <c:v>3.73</c:v>
                </c:pt>
                <c:pt idx="152" formatCode="General">
                  <c:v>3.86</c:v>
                </c:pt>
                <c:pt idx="153" formatCode="General">
                  <c:v>4.04</c:v>
                </c:pt>
                <c:pt idx="154" formatCode="General">
                  <c:v>4.26</c:v>
                </c:pt>
                <c:pt idx="155" formatCode="General">
                  <c:v>4.53</c:v>
                </c:pt>
                <c:pt idx="156" formatCode="General">
                  <c:v>4.55</c:v>
                </c:pt>
                <c:pt idx="157" formatCode="General">
                  <c:v>4.6399999999999997</c:v>
                </c:pt>
                <c:pt idx="158" formatCode="General">
                  <c:v>4.63</c:v>
                </c:pt>
                <c:pt idx="159" formatCode="General">
                  <c:v>4.6100000000000003</c:v>
                </c:pt>
                <c:pt idx="160" formatCode="General">
                  <c:v>4.68</c:v>
                </c:pt>
                <c:pt idx="161" formatCode="General">
                  <c:v>4.6399999999999997</c:v>
                </c:pt>
                <c:pt idx="162" formatCode="General">
                  <c:v>4.8499999999999996</c:v>
                </c:pt>
                <c:pt idx="163" formatCode="General">
                  <c:v>4.99</c:v>
                </c:pt>
                <c:pt idx="164" formatCode="General">
                  <c:v>5.12</c:v>
                </c:pt>
                <c:pt idx="165" formatCode="General">
                  <c:v>5.13</c:v>
                </c:pt>
                <c:pt idx="166" formatCode="General">
                  <c:v>5.23</c:v>
                </c:pt>
                <c:pt idx="167" formatCode="General">
                  <c:v>5.21</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Oficální data ČNB
(nové)</c:v>
                </c:pt>
              </c:strCache>
            </c:strRef>
          </c:tx>
          <c:spPr>
            <a:ln w="9525" cap="rnd">
              <a:solidFill>
                <a:schemeClr val="accent1"/>
              </a:solidFill>
              <a:round/>
            </a:ln>
            <a:effectLst/>
          </c:spPr>
          <c:marker>
            <c:symbol val="none"/>
          </c:marker>
          <c:cat>
            <c:numRef>
              <c:f>'Úrokové sazby - historie'!$A$71:$A$239</c:f>
              <c:numCache>
                <c:formatCode>m/d/yyyy</c:formatCode>
                <c:ptCount val="169"/>
                <c:pt idx="0">
                  <c:v>40056</c:v>
                </c:pt>
                <c:pt idx="1">
                  <c:v>40086</c:v>
                </c:pt>
                <c:pt idx="2">
                  <c:v>40117</c:v>
                </c:pt>
                <c:pt idx="3">
                  <c:v>40147</c:v>
                </c:pt>
                <c:pt idx="4">
                  <c:v>40178</c:v>
                </c:pt>
                <c:pt idx="5">
                  <c:v>40209</c:v>
                </c:pt>
                <c:pt idx="6">
                  <c:v>40237</c:v>
                </c:pt>
                <c:pt idx="7">
                  <c:v>40268</c:v>
                </c:pt>
                <c:pt idx="8">
                  <c:v>40298</c:v>
                </c:pt>
                <c:pt idx="9">
                  <c:v>40329</c:v>
                </c:pt>
                <c:pt idx="10">
                  <c:v>40359</c:v>
                </c:pt>
                <c:pt idx="11">
                  <c:v>40390</c:v>
                </c:pt>
                <c:pt idx="12">
                  <c:v>40421</c:v>
                </c:pt>
                <c:pt idx="13">
                  <c:v>40451</c:v>
                </c:pt>
                <c:pt idx="14">
                  <c:v>40482</c:v>
                </c:pt>
                <c:pt idx="15">
                  <c:v>40512</c:v>
                </c:pt>
                <c:pt idx="16">
                  <c:v>40543</c:v>
                </c:pt>
                <c:pt idx="17">
                  <c:v>40574</c:v>
                </c:pt>
                <c:pt idx="18">
                  <c:v>40602</c:v>
                </c:pt>
                <c:pt idx="19">
                  <c:v>40633</c:v>
                </c:pt>
                <c:pt idx="20">
                  <c:v>40663</c:v>
                </c:pt>
                <c:pt idx="21">
                  <c:v>40694</c:v>
                </c:pt>
                <c:pt idx="22">
                  <c:v>40724</c:v>
                </c:pt>
                <c:pt idx="23">
                  <c:v>40755</c:v>
                </c:pt>
                <c:pt idx="24">
                  <c:v>40786</c:v>
                </c:pt>
                <c:pt idx="25">
                  <c:v>40816</c:v>
                </c:pt>
                <c:pt idx="26">
                  <c:v>40847</c:v>
                </c:pt>
                <c:pt idx="27">
                  <c:v>40877</c:v>
                </c:pt>
                <c:pt idx="28">
                  <c:v>40908</c:v>
                </c:pt>
                <c:pt idx="29">
                  <c:v>40939</c:v>
                </c:pt>
                <c:pt idx="30">
                  <c:v>40968</c:v>
                </c:pt>
                <c:pt idx="31">
                  <c:v>40999</c:v>
                </c:pt>
                <c:pt idx="32">
                  <c:v>41029</c:v>
                </c:pt>
                <c:pt idx="33">
                  <c:v>41060</c:v>
                </c:pt>
                <c:pt idx="34">
                  <c:v>41090</c:v>
                </c:pt>
                <c:pt idx="35">
                  <c:v>41121</c:v>
                </c:pt>
                <c:pt idx="36">
                  <c:v>41152</c:v>
                </c:pt>
                <c:pt idx="37">
                  <c:v>41182</c:v>
                </c:pt>
                <c:pt idx="38">
                  <c:v>41213</c:v>
                </c:pt>
                <c:pt idx="39">
                  <c:v>41243</c:v>
                </c:pt>
                <c:pt idx="40">
                  <c:v>41274</c:v>
                </c:pt>
                <c:pt idx="41">
                  <c:v>41305</c:v>
                </c:pt>
                <c:pt idx="42">
                  <c:v>41333</c:v>
                </c:pt>
                <c:pt idx="43">
                  <c:v>41364</c:v>
                </c:pt>
                <c:pt idx="44">
                  <c:v>41394</c:v>
                </c:pt>
                <c:pt idx="45">
                  <c:v>41425</c:v>
                </c:pt>
                <c:pt idx="46">
                  <c:v>41455</c:v>
                </c:pt>
                <c:pt idx="47">
                  <c:v>41486</c:v>
                </c:pt>
                <c:pt idx="48">
                  <c:v>41517</c:v>
                </c:pt>
                <c:pt idx="49">
                  <c:v>41547</c:v>
                </c:pt>
                <c:pt idx="50">
                  <c:v>41578</c:v>
                </c:pt>
                <c:pt idx="51">
                  <c:v>41608</c:v>
                </c:pt>
                <c:pt idx="52">
                  <c:v>41639</c:v>
                </c:pt>
                <c:pt idx="53">
                  <c:v>41670</c:v>
                </c:pt>
                <c:pt idx="54">
                  <c:v>41698</c:v>
                </c:pt>
                <c:pt idx="55">
                  <c:v>41729</c:v>
                </c:pt>
                <c:pt idx="56">
                  <c:v>41759</c:v>
                </c:pt>
                <c:pt idx="57">
                  <c:v>41790</c:v>
                </c:pt>
                <c:pt idx="58">
                  <c:v>41820</c:v>
                </c:pt>
                <c:pt idx="59">
                  <c:v>41851</c:v>
                </c:pt>
                <c:pt idx="60">
                  <c:v>41882</c:v>
                </c:pt>
                <c:pt idx="61">
                  <c:v>41912</c:v>
                </c:pt>
                <c:pt idx="62">
                  <c:v>41943</c:v>
                </c:pt>
                <c:pt idx="63">
                  <c:v>41973</c:v>
                </c:pt>
                <c:pt idx="64">
                  <c:v>42004</c:v>
                </c:pt>
                <c:pt idx="65">
                  <c:v>42035</c:v>
                </c:pt>
                <c:pt idx="66">
                  <c:v>42063</c:v>
                </c:pt>
                <c:pt idx="67">
                  <c:v>42094</c:v>
                </c:pt>
                <c:pt idx="68">
                  <c:v>42124</c:v>
                </c:pt>
                <c:pt idx="69">
                  <c:v>42155</c:v>
                </c:pt>
                <c:pt idx="70">
                  <c:v>42185</c:v>
                </c:pt>
                <c:pt idx="71">
                  <c:v>42216</c:v>
                </c:pt>
                <c:pt idx="72">
                  <c:v>42247</c:v>
                </c:pt>
                <c:pt idx="73">
                  <c:v>42277</c:v>
                </c:pt>
                <c:pt idx="74">
                  <c:v>42308</c:v>
                </c:pt>
                <c:pt idx="75">
                  <c:v>42338</c:v>
                </c:pt>
                <c:pt idx="76">
                  <c:v>42369</c:v>
                </c:pt>
                <c:pt idx="77">
                  <c:v>42400</c:v>
                </c:pt>
                <c:pt idx="78">
                  <c:v>42429</c:v>
                </c:pt>
                <c:pt idx="79">
                  <c:v>42460</c:v>
                </c:pt>
                <c:pt idx="80">
                  <c:v>42490</c:v>
                </c:pt>
                <c:pt idx="81">
                  <c:v>42521</c:v>
                </c:pt>
                <c:pt idx="82">
                  <c:v>42551</c:v>
                </c:pt>
                <c:pt idx="83">
                  <c:v>42582</c:v>
                </c:pt>
                <c:pt idx="84">
                  <c:v>42613</c:v>
                </c:pt>
                <c:pt idx="85">
                  <c:v>42643</c:v>
                </c:pt>
                <c:pt idx="86">
                  <c:v>42674</c:v>
                </c:pt>
                <c:pt idx="87">
                  <c:v>42704</c:v>
                </c:pt>
                <c:pt idx="88">
                  <c:v>42735</c:v>
                </c:pt>
                <c:pt idx="89">
                  <c:v>42766</c:v>
                </c:pt>
                <c:pt idx="90">
                  <c:v>42794</c:v>
                </c:pt>
                <c:pt idx="91">
                  <c:v>42825</c:v>
                </c:pt>
                <c:pt idx="92">
                  <c:v>42855</c:v>
                </c:pt>
                <c:pt idx="93">
                  <c:v>42886</c:v>
                </c:pt>
                <c:pt idx="94">
                  <c:v>42916</c:v>
                </c:pt>
                <c:pt idx="95">
                  <c:v>42947</c:v>
                </c:pt>
                <c:pt idx="96">
                  <c:v>42978</c:v>
                </c:pt>
                <c:pt idx="97">
                  <c:v>43008</c:v>
                </c:pt>
                <c:pt idx="98">
                  <c:v>43039</c:v>
                </c:pt>
                <c:pt idx="99">
                  <c:v>43069</c:v>
                </c:pt>
                <c:pt idx="100">
                  <c:v>43100</c:v>
                </c:pt>
                <c:pt idx="101">
                  <c:v>43131</c:v>
                </c:pt>
                <c:pt idx="102">
                  <c:v>43159</c:v>
                </c:pt>
                <c:pt idx="103">
                  <c:v>43190</c:v>
                </c:pt>
                <c:pt idx="104">
                  <c:v>43220</c:v>
                </c:pt>
                <c:pt idx="105">
                  <c:v>43251</c:v>
                </c:pt>
                <c:pt idx="106">
                  <c:v>43281</c:v>
                </c:pt>
                <c:pt idx="107">
                  <c:v>43312</c:v>
                </c:pt>
                <c:pt idx="108">
                  <c:v>43343</c:v>
                </c:pt>
                <c:pt idx="109">
                  <c:v>43373</c:v>
                </c:pt>
                <c:pt idx="110">
                  <c:v>43404</c:v>
                </c:pt>
                <c:pt idx="111">
                  <c:v>43434</c:v>
                </c:pt>
                <c:pt idx="112">
                  <c:v>43465</c:v>
                </c:pt>
                <c:pt idx="113">
                  <c:v>43496</c:v>
                </c:pt>
                <c:pt idx="114">
                  <c:v>43524</c:v>
                </c:pt>
                <c:pt idx="115">
                  <c:v>43555</c:v>
                </c:pt>
                <c:pt idx="116">
                  <c:v>43585</c:v>
                </c:pt>
                <c:pt idx="117">
                  <c:v>43616</c:v>
                </c:pt>
                <c:pt idx="118">
                  <c:v>43646</c:v>
                </c:pt>
                <c:pt idx="119">
                  <c:v>43677</c:v>
                </c:pt>
                <c:pt idx="120">
                  <c:v>43708</c:v>
                </c:pt>
                <c:pt idx="121">
                  <c:v>43738</c:v>
                </c:pt>
                <c:pt idx="122">
                  <c:v>43769</c:v>
                </c:pt>
                <c:pt idx="123">
                  <c:v>43799</c:v>
                </c:pt>
                <c:pt idx="124">
                  <c:v>43830</c:v>
                </c:pt>
                <c:pt idx="125">
                  <c:v>43861</c:v>
                </c:pt>
                <c:pt idx="126">
                  <c:v>43890</c:v>
                </c:pt>
                <c:pt idx="127">
                  <c:v>43921</c:v>
                </c:pt>
                <c:pt idx="128">
                  <c:v>43951</c:v>
                </c:pt>
                <c:pt idx="129">
                  <c:v>43982</c:v>
                </c:pt>
                <c:pt idx="130">
                  <c:v>44012</c:v>
                </c:pt>
                <c:pt idx="131">
                  <c:v>44043</c:v>
                </c:pt>
                <c:pt idx="132">
                  <c:v>44074</c:v>
                </c:pt>
                <c:pt idx="133">
                  <c:v>44104</c:v>
                </c:pt>
                <c:pt idx="134">
                  <c:v>44135</c:v>
                </c:pt>
                <c:pt idx="135">
                  <c:v>44165</c:v>
                </c:pt>
                <c:pt idx="136">
                  <c:v>44196</c:v>
                </c:pt>
                <c:pt idx="137">
                  <c:v>44227</c:v>
                </c:pt>
                <c:pt idx="138">
                  <c:v>44255</c:v>
                </c:pt>
                <c:pt idx="139">
                  <c:v>44286</c:v>
                </c:pt>
                <c:pt idx="140">
                  <c:v>44316</c:v>
                </c:pt>
                <c:pt idx="141">
                  <c:v>44347</c:v>
                </c:pt>
                <c:pt idx="142">
                  <c:v>44377</c:v>
                </c:pt>
                <c:pt idx="143">
                  <c:v>44408</c:v>
                </c:pt>
                <c:pt idx="144">
                  <c:v>44439</c:v>
                </c:pt>
                <c:pt idx="145">
                  <c:v>44469</c:v>
                </c:pt>
                <c:pt idx="146">
                  <c:v>44500</c:v>
                </c:pt>
                <c:pt idx="147">
                  <c:v>44530</c:v>
                </c:pt>
                <c:pt idx="148">
                  <c:v>44561</c:v>
                </c:pt>
                <c:pt idx="149">
                  <c:v>44592</c:v>
                </c:pt>
                <c:pt idx="150">
                  <c:v>44620</c:v>
                </c:pt>
                <c:pt idx="151">
                  <c:v>44651</c:v>
                </c:pt>
                <c:pt idx="152">
                  <c:v>44681</c:v>
                </c:pt>
                <c:pt idx="153">
                  <c:v>44712</c:v>
                </c:pt>
                <c:pt idx="154">
                  <c:v>44742</c:v>
                </c:pt>
                <c:pt idx="155">
                  <c:v>44773</c:v>
                </c:pt>
                <c:pt idx="156">
                  <c:v>44804</c:v>
                </c:pt>
                <c:pt idx="157">
                  <c:v>44834</c:v>
                </c:pt>
                <c:pt idx="158">
                  <c:v>44865</c:v>
                </c:pt>
                <c:pt idx="159">
                  <c:v>44895</c:v>
                </c:pt>
                <c:pt idx="160">
                  <c:v>44926</c:v>
                </c:pt>
                <c:pt idx="161">
                  <c:v>44957</c:v>
                </c:pt>
                <c:pt idx="162">
                  <c:v>44985</c:v>
                </c:pt>
                <c:pt idx="163">
                  <c:v>45016</c:v>
                </c:pt>
                <c:pt idx="164">
                  <c:v>45046</c:v>
                </c:pt>
                <c:pt idx="165">
                  <c:v>45077</c:v>
                </c:pt>
                <c:pt idx="166">
                  <c:v>45107</c:v>
                </c:pt>
                <c:pt idx="167">
                  <c:v>45138</c:v>
                </c:pt>
                <c:pt idx="168">
                  <c:v>45169</c:v>
                </c:pt>
              </c:numCache>
            </c:numRef>
          </c:cat>
          <c:val>
            <c:numRef>
              <c:f>'Úrokové sazby - historie'!$C$71:$C$239</c:f>
              <c:numCache>
                <c:formatCode>0.00</c:formatCode>
                <c:ptCount val="169"/>
                <c:pt idx="53">
                  <c:v>3.2</c:v>
                </c:pt>
                <c:pt idx="54">
                  <c:v>3.13</c:v>
                </c:pt>
                <c:pt idx="55">
                  <c:v>2.99</c:v>
                </c:pt>
                <c:pt idx="56">
                  <c:v>2.97</c:v>
                </c:pt>
                <c:pt idx="57">
                  <c:v>2.88</c:v>
                </c:pt>
                <c:pt idx="58">
                  <c:v>2.83</c:v>
                </c:pt>
                <c:pt idx="59">
                  <c:v>2.76</c:v>
                </c:pt>
                <c:pt idx="60">
                  <c:v>2.72</c:v>
                </c:pt>
                <c:pt idx="61">
                  <c:v>2.56</c:v>
                </c:pt>
                <c:pt idx="62">
                  <c:v>2.57</c:v>
                </c:pt>
                <c:pt idx="63">
                  <c:v>2.5</c:v>
                </c:pt>
                <c:pt idx="64">
                  <c:v>2.4</c:v>
                </c:pt>
                <c:pt idx="65">
                  <c:v>2.46</c:v>
                </c:pt>
                <c:pt idx="66">
                  <c:v>2.34</c:v>
                </c:pt>
                <c:pt idx="67">
                  <c:v>2.19</c:v>
                </c:pt>
                <c:pt idx="68">
                  <c:v>2.15</c:v>
                </c:pt>
                <c:pt idx="69">
                  <c:v>2.1</c:v>
                </c:pt>
                <c:pt idx="70">
                  <c:v>2.0699999999999998</c:v>
                </c:pt>
                <c:pt idx="71">
                  <c:v>2.11</c:v>
                </c:pt>
                <c:pt idx="72">
                  <c:v>2.13</c:v>
                </c:pt>
                <c:pt idx="73">
                  <c:v>2.14</c:v>
                </c:pt>
                <c:pt idx="74">
                  <c:v>2.16</c:v>
                </c:pt>
                <c:pt idx="75">
                  <c:v>2.11</c:v>
                </c:pt>
                <c:pt idx="76">
                  <c:v>2.09</c:v>
                </c:pt>
                <c:pt idx="77">
                  <c:v>2.08</c:v>
                </c:pt>
                <c:pt idx="78">
                  <c:v>2.0699999999999998</c:v>
                </c:pt>
                <c:pt idx="79">
                  <c:v>2.0099999999999998</c:v>
                </c:pt>
                <c:pt idx="80">
                  <c:v>2.02</c:v>
                </c:pt>
                <c:pt idx="81">
                  <c:v>1.95</c:v>
                </c:pt>
                <c:pt idx="82">
                  <c:v>1.93</c:v>
                </c:pt>
                <c:pt idx="83">
                  <c:v>1.93</c:v>
                </c:pt>
                <c:pt idx="84">
                  <c:v>1.89</c:v>
                </c:pt>
                <c:pt idx="85">
                  <c:v>1.86</c:v>
                </c:pt>
                <c:pt idx="86">
                  <c:v>1.86</c:v>
                </c:pt>
                <c:pt idx="87">
                  <c:v>1.81</c:v>
                </c:pt>
                <c:pt idx="88">
                  <c:v>1.8</c:v>
                </c:pt>
                <c:pt idx="89">
                  <c:v>1.87</c:v>
                </c:pt>
                <c:pt idx="90">
                  <c:v>1.91</c:v>
                </c:pt>
                <c:pt idx="91">
                  <c:v>1.97</c:v>
                </c:pt>
                <c:pt idx="92">
                  <c:v>2.02</c:v>
                </c:pt>
                <c:pt idx="93">
                  <c:v>2.04</c:v>
                </c:pt>
                <c:pt idx="94">
                  <c:v>2.0499999999999998</c:v>
                </c:pt>
                <c:pt idx="95">
                  <c:v>2.0499999999999998</c:v>
                </c:pt>
                <c:pt idx="96">
                  <c:v>2.04</c:v>
                </c:pt>
                <c:pt idx="97">
                  <c:v>2.0499999999999998</c:v>
                </c:pt>
                <c:pt idx="98">
                  <c:v>2.11</c:v>
                </c:pt>
                <c:pt idx="99">
                  <c:v>2.15</c:v>
                </c:pt>
                <c:pt idx="100">
                  <c:v>2.19</c:v>
                </c:pt>
                <c:pt idx="101">
                  <c:v>2.2599999999999998</c:v>
                </c:pt>
                <c:pt idx="102">
                  <c:v>2.33</c:v>
                </c:pt>
                <c:pt idx="103">
                  <c:v>2.44</c:v>
                </c:pt>
                <c:pt idx="104">
                  <c:v>2.48</c:v>
                </c:pt>
                <c:pt idx="105">
                  <c:v>2.4900000000000002</c:v>
                </c:pt>
                <c:pt idx="106">
                  <c:v>2.48</c:v>
                </c:pt>
                <c:pt idx="107">
                  <c:v>2.4900000000000002</c:v>
                </c:pt>
                <c:pt idx="108">
                  <c:v>2.5299999999999998</c:v>
                </c:pt>
                <c:pt idx="109">
                  <c:v>2.58</c:v>
                </c:pt>
                <c:pt idx="110">
                  <c:v>2.67</c:v>
                </c:pt>
                <c:pt idx="111">
                  <c:v>2.78</c:v>
                </c:pt>
                <c:pt idx="112">
                  <c:v>2.91</c:v>
                </c:pt>
                <c:pt idx="113">
                  <c:v>2.97</c:v>
                </c:pt>
                <c:pt idx="114">
                  <c:v>2.99</c:v>
                </c:pt>
                <c:pt idx="115">
                  <c:v>2.92</c:v>
                </c:pt>
                <c:pt idx="116">
                  <c:v>2.86</c:v>
                </c:pt>
                <c:pt idx="117">
                  <c:v>2.82</c:v>
                </c:pt>
                <c:pt idx="118">
                  <c:v>2.76</c:v>
                </c:pt>
                <c:pt idx="119">
                  <c:v>2.69</c:v>
                </c:pt>
                <c:pt idx="120">
                  <c:v>2.64</c:v>
                </c:pt>
                <c:pt idx="121">
                  <c:v>2.4900000000000002</c:v>
                </c:pt>
                <c:pt idx="122">
                  <c:v>2.4</c:v>
                </c:pt>
                <c:pt idx="123">
                  <c:v>2.36</c:v>
                </c:pt>
                <c:pt idx="124">
                  <c:v>2.35</c:v>
                </c:pt>
                <c:pt idx="125">
                  <c:v>2.36</c:v>
                </c:pt>
                <c:pt idx="126">
                  <c:v>2.4300000000000002</c:v>
                </c:pt>
                <c:pt idx="127">
                  <c:v>2.44</c:v>
                </c:pt>
                <c:pt idx="128">
                  <c:v>2.38</c:v>
                </c:pt>
                <c:pt idx="129">
                  <c:v>2.2999999999999998</c:v>
                </c:pt>
                <c:pt idx="130">
                  <c:v>2.21</c:v>
                </c:pt>
                <c:pt idx="131">
                  <c:v>2.13</c:v>
                </c:pt>
                <c:pt idx="132">
                  <c:v>2.1</c:v>
                </c:pt>
                <c:pt idx="133">
                  <c:v>2.0699999999999998</c:v>
                </c:pt>
                <c:pt idx="134">
                  <c:v>2.0299999999999998</c:v>
                </c:pt>
                <c:pt idx="135">
                  <c:v>1.99</c:v>
                </c:pt>
                <c:pt idx="136">
                  <c:v>1.96</c:v>
                </c:pt>
                <c:pt idx="137">
                  <c:v>1.93</c:v>
                </c:pt>
                <c:pt idx="138">
                  <c:v>1.94</c:v>
                </c:pt>
                <c:pt idx="139">
                  <c:v>1.95</c:v>
                </c:pt>
                <c:pt idx="140">
                  <c:v>1.99</c:v>
                </c:pt>
                <c:pt idx="141">
                  <c:v>2.0499999999999998</c:v>
                </c:pt>
                <c:pt idx="142">
                  <c:v>2.13</c:v>
                </c:pt>
                <c:pt idx="143">
                  <c:v>2.2200000000000002</c:v>
                </c:pt>
                <c:pt idx="144">
                  <c:v>2.31</c:v>
                </c:pt>
                <c:pt idx="145">
                  <c:v>2.42</c:v>
                </c:pt>
                <c:pt idx="146">
                  <c:v>2.54</c:v>
                </c:pt>
                <c:pt idx="147">
                  <c:v>2.71</c:v>
                </c:pt>
                <c:pt idx="148">
                  <c:v>3.01</c:v>
                </c:pt>
                <c:pt idx="149">
                  <c:v>3.4</c:v>
                </c:pt>
                <c:pt idx="150" formatCode="General">
                  <c:v>3.85</c:v>
                </c:pt>
                <c:pt idx="151" formatCode="General">
                  <c:v>4.1900000000000004</c:v>
                </c:pt>
                <c:pt idx="152" formatCode="General">
                  <c:v>4.42</c:v>
                </c:pt>
                <c:pt idx="153" formatCode="General">
                  <c:v>4.67</c:v>
                </c:pt>
                <c:pt idx="154" formatCode="General">
                  <c:v>5.05</c:v>
                </c:pt>
                <c:pt idx="155" formatCode="General">
                  <c:v>5.49</c:v>
                </c:pt>
                <c:pt idx="156" formatCode="General">
                  <c:v>5.85</c:v>
                </c:pt>
                <c:pt idx="157" formatCode="General">
                  <c:v>5.91</c:v>
                </c:pt>
                <c:pt idx="158" formatCode="General">
                  <c:v>5.97</c:v>
                </c:pt>
                <c:pt idx="159" formatCode="General">
                  <c:v>6.07</c:v>
                </c:pt>
                <c:pt idx="160" formatCode="General">
                  <c:v>6.08</c:v>
                </c:pt>
                <c:pt idx="161" formatCode="General">
                  <c:v>6.03</c:v>
                </c:pt>
                <c:pt idx="162" formatCode="General">
                  <c:v>5.98</c:v>
                </c:pt>
                <c:pt idx="163" formatCode="General">
                  <c:v>5.94</c:v>
                </c:pt>
                <c:pt idx="164" formatCode="General">
                  <c:v>5.98</c:v>
                </c:pt>
                <c:pt idx="165" formatCode="General">
                  <c:v>5.99</c:v>
                </c:pt>
                <c:pt idx="166" formatCode="General">
                  <c:v>5.96</c:v>
                </c:pt>
                <c:pt idx="167" formatCode="General">
                  <c:v>5.9</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58"/>
              <c:layout>
                <c:manualLayout>
                  <c:x val="-2.183516914433456E-3"/>
                  <c:y val="-4.9570125968521249E-2"/>
                </c:manualLayout>
              </c:layout>
              <c:tx>
                <c:rich>
                  <a:bodyPr/>
                  <a:lstStyle/>
                  <a:p>
                    <a:r>
                      <a:rPr lang="en-US" b="0">
                        <a:solidFill>
                          <a:sysClr val="windowText" lastClr="000000"/>
                        </a:solidFill>
                      </a:rPr>
                      <a:t>5,78</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FD4E-4B20-BD4B-3933B154BAD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historie'!$A$71:$A$239</c:f>
              <c:numCache>
                <c:formatCode>m/d/yyyy</c:formatCode>
                <c:ptCount val="169"/>
                <c:pt idx="0">
                  <c:v>40056</c:v>
                </c:pt>
                <c:pt idx="1">
                  <c:v>40086</c:v>
                </c:pt>
                <c:pt idx="2">
                  <c:v>40117</c:v>
                </c:pt>
                <c:pt idx="3">
                  <c:v>40147</c:v>
                </c:pt>
                <c:pt idx="4">
                  <c:v>40178</c:v>
                </c:pt>
                <c:pt idx="5">
                  <c:v>40209</c:v>
                </c:pt>
                <c:pt idx="6">
                  <c:v>40237</c:v>
                </c:pt>
                <c:pt idx="7">
                  <c:v>40268</c:v>
                </c:pt>
                <c:pt idx="8">
                  <c:v>40298</c:v>
                </c:pt>
                <c:pt idx="9">
                  <c:v>40329</c:v>
                </c:pt>
                <c:pt idx="10">
                  <c:v>40359</c:v>
                </c:pt>
                <c:pt idx="11">
                  <c:v>40390</c:v>
                </c:pt>
                <c:pt idx="12">
                  <c:v>40421</c:v>
                </c:pt>
                <c:pt idx="13">
                  <c:v>40451</c:v>
                </c:pt>
                <c:pt idx="14">
                  <c:v>40482</c:v>
                </c:pt>
                <c:pt idx="15">
                  <c:v>40512</c:v>
                </c:pt>
                <c:pt idx="16">
                  <c:v>40543</c:v>
                </c:pt>
                <c:pt idx="17">
                  <c:v>40574</c:v>
                </c:pt>
                <c:pt idx="18">
                  <c:v>40602</c:v>
                </c:pt>
                <c:pt idx="19">
                  <c:v>40633</c:v>
                </c:pt>
                <c:pt idx="20">
                  <c:v>40663</c:v>
                </c:pt>
                <c:pt idx="21">
                  <c:v>40694</c:v>
                </c:pt>
                <c:pt idx="22">
                  <c:v>40724</c:v>
                </c:pt>
                <c:pt idx="23">
                  <c:v>40755</c:v>
                </c:pt>
                <c:pt idx="24">
                  <c:v>40786</c:v>
                </c:pt>
                <c:pt idx="25">
                  <c:v>40816</c:v>
                </c:pt>
                <c:pt idx="26">
                  <c:v>40847</c:v>
                </c:pt>
                <c:pt idx="27">
                  <c:v>40877</c:v>
                </c:pt>
                <c:pt idx="28">
                  <c:v>40908</c:v>
                </c:pt>
                <c:pt idx="29">
                  <c:v>40939</c:v>
                </c:pt>
                <c:pt idx="30">
                  <c:v>40968</c:v>
                </c:pt>
                <c:pt idx="31">
                  <c:v>40999</c:v>
                </c:pt>
                <c:pt idx="32">
                  <c:v>41029</c:v>
                </c:pt>
                <c:pt idx="33">
                  <c:v>41060</c:v>
                </c:pt>
                <c:pt idx="34">
                  <c:v>41090</c:v>
                </c:pt>
                <c:pt idx="35">
                  <c:v>41121</c:v>
                </c:pt>
                <c:pt idx="36">
                  <c:v>41152</c:v>
                </c:pt>
                <c:pt idx="37">
                  <c:v>41182</c:v>
                </c:pt>
                <c:pt idx="38">
                  <c:v>41213</c:v>
                </c:pt>
                <c:pt idx="39">
                  <c:v>41243</c:v>
                </c:pt>
                <c:pt idx="40">
                  <c:v>41274</c:v>
                </c:pt>
                <c:pt idx="41">
                  <c:v>41305</c:v>
                </c:pt>
                <c:pt idx="42">
                  <c:v>41333</c:v>
                </c:pt>
                <c:pt idx="43">
                  <c:v>41364</c:v>
                </c:pt>
                <c:pt idx="44">
                  <c:v>41394</c:v>
                </c:pt>
                <c:pt idx="45">
                  <c:v>41425</c:v>
                </c:pt>
                <c:pt idx="46">
                  <c:v>41455</c:v>
                </c:pt>
                <c:pt idx="47">
                  <c:v>41486</c:v>
                </c:pt>
                <c:pt idx="48">
                  <c:v>41517</c:v>
                </c:pt>
                <c:pt idx="49">
                  <c:v>41547</c:v>
                </c:pt>
                <c:pt idx="50">
                  <c:v>41578</c:v>
                </c:pt>
                <c:pt idx="51">
                  <c:v>41608</c:v>
                </c:pt>
                <c:pt idx="52">
                  <c:v>41639</c:v>
                </c:pt>
                <c:pt idx="53">
                  <c:v>41670</c:v>
                </c:pt>
                <c:pt idx="54">
                  <c:v>41698</c:v>
                </c:pt>
                <c:pt idx="55">
                  <c:v>41729</c:v>
                </c:pt>
                <c:pt idx="56">
                  <c:v>41759</c:v>
                </c:pt>
                <c:pt idx="57">
                  <c:v>41790</c:v>
                </c:pt>
                <c:pt idx="58">
                  <c:v>41820</c:v>
                </c:pt>
                <c:pt idx="59">
                  <c:v>41851</c:v>
                </c:pt>
                <c:pt idx="60">
                  <c:v>41882</c:v>
                </c:pt>
                <c:pt idx="61">
                  <c:v>41912</c:v>
                </c:pt>
                <c:pt idx="62">
                  <c:v>41943</c:v>
                </c:pt>
                <c:pt idx="63">
                  <c:v>41973</c:v>
                </c:pt>
                <c:pt idx="64">
                  <c:v>42004</c:v>
                </c:pt>
                <c:pt idx="65">
                  <c:v>42035</c:v>
                </c:pt>
                <c:pt idx="66">
                  <c:v>42063</c:v>
                </c:pt>
                <c:pt idx="67">
                  <c:v>42094</c:v>
                </c:pt>
                <c:pt idx="68">
                  <c:v>42124</c:v>
                </c:pt>
                <c:pt idx="69">
                  <c:v>42155</c:v>
                </c:pt>
                <c:pt idx="70">
                  <c:v>42185</c:v>
                </c:pt>
                <c:pt idx="71">
                  <c:v>42216</c:v>
                </c:pt>
                <c:pt idx="72">
                  <c:v>42247</c:v>
                </c:pt>
                <c:pt idx="73">
                  <c:v>42277</c:v>
                </c:pt>
                <c:pt idx="74">
                  <c:v>42308</c:v>
                </c:pt>
                <c:pt idx="75">
                  <c:v>42338</c:v>
                </c:pt>
                <c:pt idx="76">
                  <c:v>42369</c:v>
                </c:pt>
                <c:pt idx="77">
                  <c:v>42400</c:v>
                </c:pt>
                <c:pt idx="78">
                  <c:v>42429</c:v>
                </c:pt>
                <c:pt idx="79">
                  <c:v>42460</c:v>
                </c:pt>
                <c:pt idx="80">
                  <c:v>42490</c:v>
                </c:pt>
                <c:pt idx="81">
                  <c:v>42521</c:v>
                </c:pt>
                <c:pt idx="82">
                  <c:v>42551</c:v>
                </c:pt>
                <c:pt idx="83">
                  <c:v>42582</c:v>
                </c:pt>
                <c:pt idx="84">
                  <c:v>42613</c:v>
                </c:pt>
                <c:pt idx="85">
                  <c:v>42643</c:v>
                </c:pt>
                <c:pt idx="86">
                  <c:v>42674</c:v>
                </c:pt>
                <c:pt idx="87">
                  <c:v>42704</c:v>
                </c:pt>
                <c:pt idx="88">
                  <c:v>42735</c:v>
                </c:pt>
                <c:pt idx="89">
                  <c:v>42766</c:v>
                </c:pt>
                <c:pt idx="90">
                  <c:v>42794</c:v>
                </c:pt>
                <c:pt idx="91">
                  <c:v>42825</c:v>
                </c:pt>
                <c:pt idx="92">
                  <c:v>42855</c:v>
                </c:pt>
                <c:pt idx="93">
                  <c:v>42886</c:v>
                </c:pt>
                <c:pt idx="94">
                  <c:v>42916</c:v>
                </c:pt>
                <c:pt idx="95">
                  <c:v>42947</c:v>
                </c:pt>
                <c:pt idx="96">
                  <c:v>42978</c:v>
                </c:pt>
                <c:pt idx="97">
                  <c:v>43008</c:v>
                </c:pt>
                <c:pt idx="98">
                  <c:v>43039</c:v>
                </c:pt>
                <c:pt idx="99">
                  <c:v>43069</c:v>
                </c:pt>
                <c:pt idx="100">
                  <c:v>43100</c:v>
                </c:pt>
                <c:pt idx="101">
                  <c:v>43131</c:v>
                </c:pt>
                <c:pt idx="102">
                  <c:v>43159</c:v>
                </c:pt>
                <c:pt idx="103">
                  <c:v>43190</c:v>
                </c:pt>
                <c:pt idx="104">
                  <c:v>43220</c:v>
                </c:pt>
                <c:pt idx="105">
                  <c:v>43251</c:v>
                </c:pt>
                <c:pt idx="106">
                  <c:v>43281</c:v>
                </c:pt>
                <c:pt idx="107">
                  <c:v>43312</c:v>
                </c:pt>
                <c:pt idx="108">
                  <c:v>43343</c:v>
                </c:pt>
                <c:pt idx="109">
                  <c:v>43373</c:v>
                </c:pt>
                <c:pt idx="110">
                  <c:v>43404</c:v>
                </c:pt>
                <c:pt idx="111">
                  <c:v>43434</c:v>
                </c:pt>
                <c:pt idx="112">
                  <c:v>43465</c:v>
                </c:pt>
                <c:pt idx="113">
                  <c:v>43496</c:v>
                </c:pt>
                <c:pt idx="114">
                  <c:v>43524</c:v>
                </c:pt>
                <c:pt idx="115">
                  <c:v>43555</c:v>
                </c:pt>
                <c:pt idx="116">
                  <c:v>43585</c:v>
                </c:pt>
                <c:pt idx="117">
                  <c:v>43616</c:v>
                </c:pt>
                <c:pt idx="118">
                  <c:v>43646</c:v>
                </c:pt>
                <c:pt idx="119">
                  <c:v>43677</c:v>
                </c:pt>
                <c:pt idx="120">
                  <c:v>43708</c:v>
                </c:pt>
                <c:pt idx="121">
                  <c:v>43738</c:v>
                </c:pt>
                <c:pt idx="122">
                  <c:v>43769</c:v>
                </c:pt>
                <c:pt idx="123">
                  <c:v>43799</c:v>
                </c:pt>
                <c:pt idx="124">
                  <c:v>43830</c:v>
                </c:pt>
                <c:pt idx="125">
                  <c:v>43861</c:v>
                </c:pt>
                <c:pt idx="126">
                  <c:v>43890</c:v>
                </c:pt>
                <c:pt idx="127">
                  <c:v>43921</c:v>
                </c:pt>
                <c:pt idx="128">
                  <c:v>43951</c:v>
                </c:pt>
                <c:pt idx="129">
                  <c:v>43982</c:v>
                </c:pt>
                <c:pt idx="130">
                  <c:v>44012</c:v>
                </c:pt>
                <c:pt idx="131">
                  <c:v>44043</c:v>
                </c:pt>
                <c:pt idx="132">
                  <c:v>44074</c:v>
                </c:pt>
                <c:pt idx="133">
                  <c:v>44104</c:v>
                </c:pt>
                <c:pt idx="134">
                  <c:v>44135</c:v>
                </c:pt>
                <c:pt idx="135">
                  <c:v>44165</c:v>
                </c:pt>
                <c:pt idx="136">
                  <c:v>44196</c:v>
                </c:pt>
                <c:pt idx="137">
                  <c:v>44227</c:v>
                </c:pt>
                <c:pt idx="138">
                  <c:v>44255</c:v>
                </c:pt>
                <c:pt idx="139">
                  <c:v>44286</c:v>
                </c:pt>
                <c:pt idx="140">
                  <c:v>44316</c:v>
                </c:pt>
                <c:pt idx="141">
                  <c:v>44347</c:v>
                </c:pt>
                <c:pt idx="142">
                  <c:v>44377</c:v>
                </c:pt>
                <c:pt idx="143">
                  <c:v>44408</c:v>
                </c:pt>
                <c:pt idx="144">
                  <c:v>44439</c:v>
                </c:pt>
                <c:pt idx="145">
                  <c:v>44469</c:v>
                </c:pt>
                <c:pt idx="146">
                  <c:v>44500</c:v>
                </c:pt>
                <c:pt idx="147">
                  <c:v>44530</c:v>
                </c:pt>
                <c:pt idx="148">
                  <c:v>44561</c:v>
                </c:pt>
                <c:pt idx="149">
                  <c:v>44592</c:v>
                </c:pt>
                <c:pt idx="150">
                  <c:v>44620</c:v>
                </c:pt>
                <c:pt idx="151">
                  <c:v>44651</c:v>
                </c:pt>
                <c:pt idx="152">
                  <c:v>44681</c:v>
                </c:pt>
                <c:pt idx="153">
                  <c:v>44712</c:v>
                </c:pt>
                <c:pt idx="154">
                  <c:v>44742</c:v>
                </c:pt>
                <c:pt idx="155">
                  <c:v>44773</c:v>
                </c:pt>
                <c:pt idx="156">
                  <c:v>44804</c:v>
                </c:pt>
                <c:pt idx="157">
                  <c:v>44834</c:v>
                </c:pt>
                <c:pt idx="158">
                  <c:v>44865</c:v>
                </c:pt>
                <c:pt idx="159">
                  <c:v>44895</c:v>
                </c:pt>
                <c:pt idx="160">
                  <c:v>44926</c:v>
                </c:pt>
                <c:pt idx="161">
                  <c:v>44957</c:v>
                </c:pt>
                <c:pt idx="162">
                  <c:v>44985</c:v>
                </c:pt>
                <c:pt idx="163">
                  <c:v>45016</c:v>
                </c:pt>
                <c:pt idx="164">
                  <c:v>45046</c:v>
                </c:pt>
                <c:pt idx="165">
                  <c:v>45077</c:v>
                </c:pt>
                <c:pt idx="166">
                  <c:v>45107</c:v>
                </c:pt>
                <c:pt idx="167">
                  <c:v>45138</c:v>
                </c:pt>
                <c:pt idx="168">
                  <c:v>45169</c:v>
                </c:pt>
              </c:numCache>
            </c:numRef>
          </c:cat>
          <c:val>
            <c:numRef>
              <c:f>'Úrokové sazby - historie'!$D$71:$D$239</c:f>
              <c:numCache>
                <c:formatCode>0.00</c:formatCode>
                <c:ptCount val="169"/>
                <c:pt idx="125">
                  <c:v>2.3608547339539832</c:v>
                </c:pt>
                <c:pt idx="126">
                  <c:v>2.420600617795488</c:v>
                </c:pt>
                <c:pt idx="127">
                  <c:v>2.4242578720499393</c:v>
                </c:pt>
                <c:pt idx="128">
                  <c:v>2.3656421777732262</c:v>
                </c:pt>
                <c:pt idx="129">
                  <c:v>2.2871270697682111</c:v>
                </c:pt>
                <c:pt idx="130">
                  <c:v>2.1978509315374741</c:v>
                </c:pt>
                <c:pt idx="131">
                  <c:v>2.1358243306606695</c:v>
                </c:pt>
                <c:pt idx="132">
                  <c:v>2.1098770548904344</c:v>
                </c:pt>
                <c:pt idx="133">
                  <c:v>2.0769697492654866</c:v>
                </c:pt>
                <c:pt idx="134">
                  <c:v>2.0355851377765015</c:v>
                </c:pt>
                <c:pt idx="135">
                  <c:v>1.9929021486054639</c:v>
                </c:pt>
                <c:pt idx="136">
                  <c:v>1.9747751950333787</c:v>
                </c:pt>
                <c:pt idx="137">
                  <c:v>1.9504859507856065</c:v>
                </c:pt>
                <c:pt idx="138">
                  <c:v>1.9513851682325805</c:v>
                </c:pt>
                <c:pt idx="139">
                  <c:v>1.9643209636773027</c:v>
                </c:pt>
                <c:pt idx="140">
                  <c:v>1.9980247855358573</c:v>
                </c:pt>
                <c:pt idx="141">
                  <c:v>2.0700934285896042</c:v>
                </c:pt>
                <c:pt idx="142">
                  <c:v>2.1341830259123373</c:v>
                </c:pt>
                <c:pt idx="143">
                  <c:v>2.2212618413409753</c:v>
                </c:pt>
                <c:pt idx="144">
                  <c:v>2.3153304615078834</c:v>
                </c:pt>
                <c:pt idx="145">
                  <c:v>2.4302008435003519</c:v>
                </c:pt>
                <c:pt idx="146">
                  <c:v>2.5422964195124065</c:v>
                </c:pt>
                <c:pt idx="147">
                  <c:v>2.7026796741586585</c:v>
                </c:pt>
                <c:pt idx="148">
                  <c:v>2.9970672731181733</c:v>
                </c:pt>
                <c:pt idx="149">
                  <c:v>3.3861847190609131</c:v>
                </c:pt>
                <c:pt idx="150">
                  <c:v>3.8364811917760142</c:v>
                </c:pt>
                <c:pt idx="151">
                  <c:v>4.1493708136598295</c:v>
                </c:pt>
                <c:pt idx="152">
                  <c:v>4.3925788665237064</c:v>
                </c:pt>
                <c:pt idx="153">
                  <c:v>4.6359934964102996</c:v>
                </c:pt>
                <c:pt idx="154">
                  <c:v>5.0126572238264151</c:v>
                </c:pt>
                <c:pt idx="155">
                  <c:v>5.4227717182026351</c:v>
                </c:pt>
                <c:pt idx="156">
                  <c:v>5.7609349188184442</c:v>
                </c:pt>
                <c:pt idx="157">
                  <c:v>5.8256281095178499</c:v>
                </c:pt>
                <c:pt idx="158">
                  <c:v>5.8574535963610073</c:v>
                </c:pt>
                <c:pt idx="159">
                  <c:v>5.9633147998238929</c:v>
                </c:pt>
                <c:pt idx="160">
                  <c:v>5.9827677270901871</c:v>
                </c:pt>
                <c:pt idx="161">
                  <c:v>5.9276595592692702</c:v>
                </c:pt>
                <c:pt idx="162">
                  <c:v>5.8953614304893938</c:v>
                </c:pt>
                <c:pt idx="163">
                  <c:v>5.8606686114000972</c:v>
                </c:pt>
                <c:pt idx="164">
                  <c:v>5.8897134025736602</c:v>
                </c:pt>
                <c:pt idx="165">
                  <c:v>5.8986681493522539</c:v>
                </c:pt>
                <c:pt idx="166">
                  <c:v>5.8600236855699182</c:v>
                </c:pt>
                <c:pt idx="167">
                  <c:v>5.8007670973456191</c:v>
                </c:pt>
                <c:pt idx="168">
                  <c:v>5.7838288068002344</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hodnoty'!$B$6</c:f>
              <c:strCache>
                <c:ptCount val="1"/>
                <c:pt idx="0">
                  <c:v>2020</c:v>
                </c:pt>
              </c:strCache>
            </c:strRef>
          </c:tx>
          <c:spPr>
            <a:solidFill>
              <a:schemeClr val="accent6"/>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hodnoty'!$C$6:$E$6</c:f>
              <c:numCache>
                <c:formatCode>0</c:formatCode>
                <c:ptCount val="3"/>
                <c:pt idx="0" formatCode="0.0">
                  <c:v>312.5</c:v>
                </c:pt>
                <c:pt idx="1">
                  <c:v>224</c:v>
                </c:pt>
                <c:pt idx="2" formatCode="0.0">
                  <c:v>88.5</c:v>
                </c:pt>
              </c:numCache>
            </c:numRef>
          </c:val>
          <c:extLst>
            <c:ext xmlns:c16="http://schemas.microsoft.com/office/drawing/2014/chart" uri="{C3380CC4-5D6E-409C-BE32-E72D297353CC}">
              <c16:uniqueId val="{00000004-9017-464C-B197-36716BDC7DB7}"/>
            </c:ext>
          </c:extLst>
        </c:ser>
        <c:ser>
          <c:idx val="1"/>
          <c:order val="1"/>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017-464C-B197-36716BDC7DB7}"/>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0.0</c:formatCode>
                <c:ptCount val="3"/>
                <c:pt idx="0">
                  <c:v>541.29999999999995</c:v>
                </c:pt>
                <c:pt idx="1">
                  <c:v>379.2</c:v>
                </c:pt>
                <c:pt idx="2" formatCode="0">
                  <c:v>162.1</c:v>
                </c:pt>
              </c:numCache>
            </c:numRef>
          </c:val>
          <c:extLst>
            <c:ext xmlns:c16="http://schemas.microsoft.com/office/drawing/2014/chart" uri="{C3380CC4-5D6E-409C-BE32-E72D297353CC}">
              <c16:uniqueId val="{00000006-9017-464C-B197-36716BDC7DB7}"/>
            </c:ext>
          </c:extLst>
        </c:ser>
        <c:ser>
          <c:idx val="2"/>
          <c:order val="2"/>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formatCode="0.0">
                  <c:v>34.9</c:v>
                </c:pt>
              </c:numCache>
            </c:numRef>
          </c:val>
          <c:extLst>
            <c:ext xmlns:c16="http://schemas.microsoft.com/office/drawing/2014/chart" uri="{C3380CC4-5D6E-409C-BE32-E72D297353CC}">
              <c16:uniqueId val="{00000008-9017-464C-B197-36716BDC7DB7}"/>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hodnoty'!$J$6</c:f>
              <c:strCache>
                <c:ptCount val="1"/>
                <c:pt idx="0">
                  <c:v>2020</c:v>
                </c:pt>
              </c:strCache>
            </c:strRef>
          </c:tx>
          <c:spPr>
            <a:solidFill>
              <a:schemeClr val="accent6"/>
            </a:solidFill>
            <a:ln w="25400">
              <a:noFill/>
            </a:ln>
            <a:effectLst/>
          </c:spPr>
          <c:invertIfNegative val="0"/>
          <c:dLbls>
            <c:dLbl>
              <c:idx val="0"/>
              <c:layout>
                <c:manualLayout>
                  <c:x val="-1.4691452882891075E-2"/>
                  <c:y val="-3.661964675717663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dLbl>
              <c:idx val="1"/>
              <c:layout>
                <c:manualLayout>
                  <c:x val="-1.469145288289107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CDB-4B42-8D26-80DB949C6EAE}"/>
                </c:ext>
              </c:extLst>
            </c:dLbl>
            <c:dLbl>
              <c:idx val="2"/>
              <c:layout>
                <c:manualLayout>
                  <c:x val="-5.8765811531565374E-3"/>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hodnoty'!$K$6:$M$6</c:f>
              <c:numCache>
                <c:formatCode>#,##0</c:formatCode>
                <c:ptCount val="3"/>
                <c:pt idx="0">
                  <c:v>118285</c:v>
                </c:pt>
                <c:pt idx="1">
                  <c:v>80796</c:v>
                </c:pt>
                <c:pt idx="2">
                  <c:v>37489</c:v>
                </c:pt>
              </c:numCache>
            </c:numRef>
          </c:val>
          <c:extLst>
            <c:ext xmlns:c16="http://schemas.microsoft.com/office/drawing/2014/chart" uri="{C3380CC4-5D6E-409C-BE32-E72D297353CC}">
              <c16:uniqueId val="{00000005-0CDB-4B42-8D26-80DB949C6EAE}"/>
            </c:ext>
          </c:extLst>
        </c:ser>
        <c:ser>
          <c:idx val="1"/>
          <c:order val="1"/>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8-0CDB-4B42-8D26-80DB949C6EAE}"/>
            </c:ext>
          </c:extLst>
        </c:ser>
        <c:ser>
          <c:idx val="2"/>
          <c:order val="2"/>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A-0CDB-4B42-8D26-80DB949C6EAE}"/>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221</xdr:row>
      <xdr:rowOff>71583</xdr:rowOff>
    </xdr:from>
    <xdr:to>
      <xdr:col>12</xdr:col>
      <xdr:colOff>592232</xdr:colOff>
      <xdr:row>235</xdr:row>
      <xdr:rowOff>168742</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17</xdr:row>
      <xdr:rowOff>0</xdr:rowOff>
    </xdr:from>
    <xdr:to>
      <xdr:col>7</xdr:col>
      <xdr:colOff>546195</xdr:colOff>
      <xdr:row>34</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17</xdr:row>
      <xdr:rowOff>0</xdr:rowOff>
    </xdr:from>
    <xdr:to>
      <xdr:col>16</xdr:col>
      <xdr:colOff>58851</xdr:colOff>
      <xdr:row>34</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dimension ref="A1:F21"/>
  <sheetViews>
    <sheetView showGridLines="0" showRowColHeaders="0" tabSelected="1" zoomScale="130" zoomScaleNormal="130" workbookViewId="0">
      <selection activeCell="E6" sqref="E6"/>
    </sheetView>
  </sheetViews>
  <sheetFormatPr defaultColWidth="0" defaultRowHeight="14" zeroHeight="1" x14ac:dyDescent="0.3"/>
  <cols>
    <col min="1" max="1" width="4" customWidth="1"/>
    <col min="2" max="2" width="32.3984375" customWidth="1"/>
    <col min="3" max="3" width="11.69921875" customWidth="1"/>
    <col min="4" max="5" width="9.09765625"/>
    <col min="6" max="6" width="4" customWidth="1"/>
    <col min="7" max="16384" width="9.09765625" hidden="1"/>
  </cols>
  <sheetData>
    <row r="1" spans="1:6" ht="15.05" customHeight="1" x14ac:dyDescent="0.3">
      <c r="A1" s="1"/>
      <c r="B1" s="1"/>
      <c r="C1" s="1"/>
      <c r="D1" s="1"/>
      <c r="E1" s="1"/>
      <c r="F1" s="1"/>
    </row>
    <row r="2" spans="1:6" ht="25.55" customHeight="1" x14ac:dyDescent="0.3">
      <c r="A2" s="1"/>
      <c r="B2" s="47" t="s">
        <v>52</v>
      </c>
      <c r="C2" s="48"/>
      <c r="D2" s="48"/>
      <c r="E2" s="48"/>
      <c r="F2" s="1"/>
    </row>
    <row r="3" spans="1:6" x14ac:dyDescent="0.3">
      <c r="A3" s="1"/>
      <c r="B3" s="49"/>
      <c r="C3" s="95" t="s">
        <v>18</v>
      </c>
      <c r="D3" s="97" t="s">
        <v>2</v>
      </c>
      <c r="E3" s="99" t="s">
        <v>19</v>
      </c>
      <c r="F3" s="1"/>
    </row>
    <row r="4" spans="1:6" x14ac:dyDescent="0.3">
      <c r="A4" s="1"/>
      <c r="B4" s="50"/>
      <c r="C4" s="96"/>
      <c r="D4" s="98"/>
      <c r="E4" s="100"/>
      <c r="F4" s="1"/>
    </row>
    <row r="5" spans="1:6" x14ac:dyDescent="0.3">
      <c r="A5" s="1"/>
      <c r="B5" s="51" t="s">
        <v>37</v>
      </c>
      <c r="C5" s="52">
        <v>14.064347637430002</v>
      </c>
      <c r="D5" s="53">
        <v>4657</v>
      </c>
      <c r="E5" s="54">
        <v>5.7755621694260846</v>
      </c>
      <c r="F5" s="1"/>
    </row>
    <row r="6" spans="1:6" x14ac:dyDescent="0.3">
      <c r="A6" s="1"/>
      <c r="B6" s="68" t="s">
        <v>20</v>
      </c>
      <c r="C6" s="69">
        <v>11.448116712200001</v>
      </c>
      <c r="D6" s="70">
        <v>3677</v>
      </c>
      <c r="E6" s="71">
        <v>5.7838288068002344</v>
      </c>
      <c r="F6" s="25"/>
    </row>
    <row r="7" spans="1:6" x14ac:dyDescent="0.3">
      <c r="A7" s="1"/>
      <c r="B7" s="55" t="s">
        <v>23</v>
      </c>
      <c r="C7" s="56"/>
      <c r="D7" s="57"/>
      <c r="E7" s="58"/>
      <c r="F7" s="24"/>
    </row>
    <row r="8" spans="1:6" x14ac:dyDescent="0.3">
      <c r="A8" s="1"/>
      <c r="B8" s="59" t="s">
        <v>38</v>
      </c>
      <c r="C8" s="56">
        <v>9.0169808794000001</v>
      </c>
      <c r="D8" s="57">
        <v>2764</v>
      </c>
      <c r="E8" s="58">
        <v>5.7725352724865466</v>
      </c>
      <c r="F8" s="1"/>
    </row>
    <row r="9" spans="1:6" x14ac:dyDescent="0.3">
      <c r="A9" s="1"/>
      <c r="B9" s="59" t="s">
        <v>39</v>
      </c>
      <c r="C9" s="56">
        <v>1.8212518150000001</v>
      </c>
      <c r="D9" s="57">
        <v>652</v>
      </c>
      <c r="E9" s="58">
        <v>5.7195205497589576</v>
      </c>
      <c r="F9" s="1"/>
    </row>
    <row r="10" spans="1:6" x14ac:dyDescent="0.3">
      <c r="A10" s="1"/>
      <c r="B10" s="60" t="s">
        <v>40</v>
      </c>
      <c r="C10" s="61">
        <v>0.6098840177999999</v>
      </c>
      <c r="D10" s="62">
        <v>261</v>
      </c>
      <c r="E10" s="63">
        <v>6.1428398751884803</v>
      </c>
      <c r="F10" s="1"/>
    </row>
    <row r="11" spans="1:6" x14ac:dyDescent="0.3">
      <c r="A11" s="1"/>
      <c r="B11" s="64" t="s">
        <v>21</v>
      </c>
      <c r="C11" s="65">
        <v>2.1982317086500003</v>
      </c>
      <c r="D11" s="62">
        <v>830</v>
      </c>
      <c r="E11" s="66">
        <v>5.7341209635570944</v>
      </c>
      <c r="F11" s="1"/>
    </row>
    <row r="12" spans="1:6" x14ac:dyDescent="0.3">
      <c r="A12" s="1"/>
      <c r="B12" s="64" t="s">
        <v>22</v>
      </c>
      <c r="C12" s="65">
        <v>0.41799921658</v>
      </c>
      <c r="D12" s="62">
        <v>150</v>
      </c>
      <c r="E12" s="66">
        <v>5.7670931184078738</v>
      </c>
      <c r="F12" s="1"/>
    </row>
    <row r="13" spans="1:6" x14ac:dyDescent="0.3">
      <c r="A13" s="1"/>
      <c r="B13" s="67" t="s">
        <v>28</v>
      </c>
      <c r="C13" s="48"/>
      <c r="D13" s="48"/>
      <c r="E13" s="48"/>
      <c r="F13" s="1"/>
    </row>
    <row r="14" spans="1:6" ht="14.4" hidden="1" x14ac:dyDescent="0.3">
      <c r="A14" s="1"/>
      <c r="C14" s="1"/>
      <c r="D14" s="1"/>
      <c r="E14" s="1"/>
    </row>
    <row r="15" spans="1:6" ht="15.05" hidden="1" customHeight="1" x14ac:dyDescent="0.3">
      <c r="A15" s="1"/>
      <c r="B15" s="1"/>
      <c r="C15" s="1"/>
      <c r="D15" s="1"/>
      <c r="E15" s="1"/>
    </row>
    <row r="17" ht="15.05" hidden="1" customHeight="1" x14ac:dyDescent="0.3"/>
    <row r="18" ht="15.05" hidden="1" customHeight="1" x14ac:dyDescent="0.3"/>
    <row r="19" ht="15.05" hidden="1" customHeight="1" x14ac:dyDescent="0.3"/>
    <row r="20" ht="15.05" hidden="1" customHeight="1" x14ac:dyDescent="0.3"/>
    <row r="21" ht="15.05" hidden="1" customHeight="1" x14ac:dyDescent="0.3"/>
  </sheetData>
  <mergeCells count="3">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dimension ref="A1:Q14"/>
  <sheetViews>
    <sheetView showGridLines="0" showRowColHeaders="0" zoomScale="130" zoomScaleNormal="130" workbookViewId="0">
      <selection activeCell="H6" sqref="H6"/>
    </sheetView>
  </sheetViews>
  <sheetFormatPr defaultColWidth="0" defaultRowHeight="14" zeroHeight="1" x14ac:dyDescent="0.3"/>
  <cols>
    <col min="1" max="1" width="4.8984375" customWidth="1"/>
    <col min="2" max="2" width="32.69921875" customWidth="1"/>
    <col min="3" max="3" width="13.8984375" bestFit="1" customWidth="1"/>
    <col min="4" max="9" width="9.09765625" customWidth="1"/>
    <col min="10" max="10" width="4.8984375" customWidth="1"/>
    <col min="11" max="16384" width="9.09765625" hidden="1"/>
  </cols>
  <sheetData>
    <row r="1" spans="1:17" ht="14.4" x14ac:dyDescent="0.3">
      <c r="A1" s="1"/>
      <c r="B1" s="1"/>
      <c r="C1" s="1"/>
      <c r="D1" s="1"/>
      <c r="E1" s="1"/>
      <c r="F1" s="1"/>
      <c r="G1" s="1"/>
      <c r="H1" s="1"/>
      <c r="I1" s="1"/>
      <c r="J1" s="1"/>
    </row>
    <row r="2" spans="1:17" ht="19.899999999999999" x14ac:dyDescent="0.45">
      <c r="A2" s="1"/>
      <c r="B2" s="38" t="s">
        <v>10</v>
      </c>
      <c r="C2" s="1"/>
      <c r="D2" s="1"/>
      <c r="E2" s="1"/>
      <c r="F2" s="1"/>
      <c r="G2" s="1"/>
      <c r="H2" s="1"/>
      <c r="I2" s="1"/>
      <c r="J2" s="1"/>
    </row>
    <row r="3" spans="1:17" ht="15.6" x14ac:dyDescent="0.3">
      <c r="A3" s="1"/>
      <c r="B3" s="46" t="s">
        <v>53</v>
      </c>
      <c r="C3" s="1"/>
      <c r="D3" s="1"/>
      <c r="E3" s="1"/>
      <c r="F3" s="1"/>
      <c r="G3" s="1"/>
      <c r="H3" s="1"/>
      <c r="I3" s="1"/>
      <c r="J3" s="1"/>
    </row>
    <row r="4" spans="1:17" ht="14.4" x14ac:dyDescent="0.3">
      <c r="A4" s="1"/>
      <c r="I4" s="1"/>
      <c r="J4" s="1"/>
    </row>
    <row r="5" spans="1:17" s="35" customFormat="1" ht="27.8" customHeight="1" x14ac:dyDescent="0.3">
      <c r="A5" s="33"/>
      <c r="B5" s="26" t="s">
        <v>26</v>
      </c>
      <c r="C5" s="34"/>
      <c r="D5" s="34"/>
      <c r="E5" s="34"/>
      <c r="F5" s="102">
        <f>'ČBA Hypomonitor – Cely sektor'!H50*1000000</f>
        <v>3113439.4104432962</v>
      </c>
      <c r="G5" s="102"/>
      <c r="H5" s="102"/>
      <c r="I5" s="102"/>
      <c r="J5" s="33"/>
    </row>
    <row r="6" spans="1:17" x14ac:dyDescent="0.3">
      <c r="A6" s="1"/>
      <c r="B6" s="15" t="s">
        <v>13</v>
      </c>
      <c r="C6" s="15"/>
      <c r="D6" s="28">
        <v>2</v>
      </c>
      <c r="E6" s="28">
        <v>3</v>
      </c>
      <c r="F6" s="28">
        <v>4</v>
      </c>
      <c r="G6" s="74">
        <v>5</v>
      </c>
      <c r="H6" s="73">
        <f>'ČBA Hypomonitor – Cely sektor'!I50</f>
        <v>5.7838288068002344</v>
      </c>
      <c r="I6" s="27">
        <v>7</v>
      </c>
      <c r="J6" s="1"/>
    </row>
    <row r="7" spans="1:17" x14ac:dyDescent="0.3">
      <c r="A7" s="1"/>
      <c r="B7" s="75"/>
      <c r="C7" s="75"/>
      <c r="D7" s="29"/>
      <c r="E7" s="29"/>
      <c r="F7" s="101" t="s">
        <v>11</v>
      </c>
      <c r="G7" s="101"/>
      <c r="H7" s="101"/>
      <c r="I7" s="101"/>
      <c r="J7" s="1"/>
    </row>
    <row r="8" spans="1:17" x14ac:dyDescent="0.3">
      <c r="A8" s="1"/>
      <c r="B8" s="1" t="s">
        <v>12</v>
      </c>
      <c r="C8" s="76">
        <v>15</v>
      </c>
      <c r="D8" s="30">
        <f>PMT(D$6/12/100,$C8*12,-$F$5)</f>
        <v>20035.253492795771</v>
      </c>
      <c r="E8" s="30">
        <f t="shared" ref="E8:I8" si="0">PMT(E$6/12/100,$C8*12,-$F$5)</f>
        <v>21500.840949700698</v>
      </c>
      <c r="F8" s="30">
        <f t="shared" si="0"/>
        <v>23029.735390209509</v>
      </c>
      <c r="G8" s="30">
        <f t="shared" si="0"/>
        <v>24620.880430245103</v>
      </c>
      <c r="H8" s="77">
        <f>PMT(H$6/12/100,$C8*12,-$F$5)</f>
        <v>25910.747247575739</v>
      </c>
      <c r="I8" s="30">
        <f t="shared" si="0"/>
        <v>27984.473616925479</v>
      </c>
      <c r="J8" s="42"/>
      <c r="M8" s="40"/>
      <c r="N8" s="40"/>
      <c r="O8" s="40"/>
      <c r="Q8" s="40"/>
    </row>
    <row r="9" spans="1:17" ht="14.4" x14ac:dyDescent="0.3">
      <c r="A9" s="1"/>
      <c r="B9" s="1"/>
      <c r="C9" s="76">
        <v>20</v>
      </c>
      <c r="D9" s="30">
        <f t="shared" ref="D9:I11" si="1">PMT(D$6/12/100,$C9*12,-$F$5)</f>
        <v>15750.371124159577</v>
      </c>
      <c r="E9" s="30">
        <f t="shared" si="1"/>
        <v>17267.060180955523</v>
      </c>
      <c r="F9" s="30">
        <f t="shared" si="1"/>
        <v>18866.830391942167</v>
      </c>
      <c r="G9" s="30">
        <f t="shared" si="1"/>
        <v>20547.322076253793</v>
      </c>
      <c r="H9" s="77">
        <f t="shared" ref="H9:H11" si="2">PMT(H$6/12/100,$C9*12,-$F$5)</f>
        <v>21919.115770574852</v>
      </c>
      <c r="I9" s="30">
        <f t="shared" si="1"/>
        <v>24138.46261030544</v>
      </c>
      <c r="J9" s="42"/>
      <c r="M9" s="40"/>
      <c r="N9" s="40"/>
      <c r="O9" s="40"/>
      <c r="Q9" s="40"/>
    </row>
    <row r="10" spans="1:17" ht="14.4" x14ac:dyDescent="0.3">
      <c r="A10" s="1"/>
      <c r="B10" s="1"/>
      <c r="C10" s="76">
        <v>25</v>
      </c>
      <c r="D10" s="30">
        <f t="shared" si="1"/>
        <v>13196.44802221837</v>
      </c>
      <c r="E10" s="30">
        <f t="shared" si="1"/>
        <v>14764.281934425744</v>
      </c>
      <c r="F10" s="30">
        <f t="shared" si="1"/>
        <v>16433.880208669638</v>
      </c>
      <c r="G10" s="30">
        <f t="shared" si="1"/>
        <v>18200.856741836244</v>
      </c>
      <c r="H10" s="77">
        <f t="shared" si="2"/>
        <v>19650.543942080214</v>
      </c>
      <c r="I10" s="30">
        <f t="shared" si="1"/>
        <v>22005.142072777478</v>
      </c>
      <c r="J10" s="42"/>
      <c r="M10" s="40"/>
      <c r="N10" s="40"/>
      <c r="O10" s="40"/>
      <c r="Q10" s="40"/>
    </row>
    <row r="11" spans="1:17" ht="14.4" x14ac:dyDescent="0.3">
      <c r="A11" s="1"/>
      <c r="B11" s="14"/>
      <c r="C11" s="16">
        <v>30</v>
      </c>
      <c r="D11" s="31">
        <f t="shared" si="1"/>
        <v>11507.878331366435</v>
      </c>
      <c r="E11" s="31">
        <f t="shared" si="1"/>
        <v>13126.386142151357</v>
      </c>
      <c r="F11" s="31">
        <f t="shared" si="1"/>
        <v>14864.035960505924</v>
      </c>
      <c r="G11" s="31">
        <f t="shared" si="1"/>
        <v>16713.615974641278</v>
      </c>
      <c r="H11" s="32">
        <f t="shared" si="2"/>
        <v>18236.150816788613</v>
      </c>
      <c r="I11" s="31">
        <f t="shared" si="1"/>
        <v>20713.790083571301</v>
      </c>
      <c r="J11" s="42"/>
      <c r="M11" s="40"/>
      <c r="N11" s="40"/>
      <c r="O11" s="40"/>
      <c r="Q11" s="40"/>
    </row>
    <row r="12" spans="1:17" x14ac:dyDescent="0.3">
      <c r="A12" s="1"/>
      <c r="B12" s="36" t="s">
        <v>41</v>
      </c>
      <c r="C12" s="13"/>
      <c r="D12" s="13"/>
      <c r="E12" s="13"/>
      <c r="F12" s="1"/>
      <c r="G12" s="1"/>
      <c r="H12" s="1"/>
      <c r="I12" s="1"/>
      <c r="J12" s="1"/>
    </row>
    <row r="13" spans="1:17" x14ac:dyDescent="0.3">
      <c r="B13" s="36" t="s">
        <v>31</v>
      </c>
    </row>
    <row r="14" spans="1:17" ht="0.8" customHeight="1" x14ac:dyDescent="0.3"/>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dimension ref="A1:G240"/>
  <sheetViews>
    <sheetView showGridLines="0" showRowColHeaders="0" zoomScaleNormal="100" workbookViewId="0">
      <pane xSplit="1" ySplit="3" topLeftCell="B216" activePane="bottomRight" state="frozen"/>
      <selection activeCell="A236" sqref="A236:XFD236"/>
      <selection pane="topRight" activeCell="A236" sqref="A236:XFD236"/>
      <selection pane="bottomLeft" activeCell="A236" sqref="A236:XFD236"/>
      <selection pane="bottomRight" activeCell="D239" sqref="D239"/>
    </sheetView>
  </sheetViews>
  <sheetFormatPr defaultColWidth="0" defaultRowHeight="14" zeroHeight="1" x14ac:dyDescent="0.3"/>
  <cols>
    <col min="1" max="1" width="13.59765625" customWidth="1"/>
    <col min="2" max="4" width="20.8984375" style="18" customWidth="1"/>
    <col min="5" max="5" width="2.3984375" customWidth="1"/>
    <col min="6" max="14" width="9.09765625" customWidth="1"/>
  </cols>
  <sheetData>
    <row r="1" spans="1:4" ht="21.8" customHeight="1" x14ac:dyDescent="0.3">
      <c r="B1" s="18" t="s">
        <v>14</v>
      </c>
      <c r="C1" s="18" t="s">
        <v>14</v>
      </c>
      <c r="D1" s="21" t="s">
        <v>14</v>
      </c>
    </row>
    <row r="2" spans="1:4" ht="41.25" customHeight="1" x14ac:dyDescent="0.3">
      <c r="A2" s="35" t="s">
        <v>36</v>
      </c>
      <c r="B2" s="41" t="s">
        <v>33</v>
      </c>
      <c r="C2" s="41" t="s">
        <v>34</v>
      </c>
      <c r="D2" s="72" t="s">
        <v>35</v>
      </c>
    </row>
    <row r="3" spans="1:4" ht="29.3" customHeight="1" x14ac:dyDescent="0.3">
      <c r="A3" t="s">
        <v>16</v>
      </c>
      <c r="B3" s="19" t="s">
        <v>50</v>
      </c>
      <c r="C3" s="19" t="s">
        <v>51</v>
      </c>
      <c r="D3" s="20" t="s">
        <v>15</v>
      </c>
    </row>
    <row r="4" spans="1:4" ht="14.4" x14ac:dyDescent="0.3">
      <c r="A4" s="17">
        <v>38017</v>
      </c>
      <c r="B4" s="22">
        <v>5.07</v>
      </c>
      <c r="C4" s="22"/>
      <c r="D4" s="22"/>
    </row>
    <row r="5" spans="1:4" ht="14.4" x14ac:dyDescent="0.3">
      <c r="A5" s="17">
        <f>EOMONTH(A4,1)</f>
        <v>38046</v>
      </c>
      <c r="B5" s="22">
        <v>5.08</v>
      </c>
      <c r="C5" s="22"/>
      <c r="D5" s="22"/>
    </row>
    <row r="6" spans="1:4" ht="14.4" x14ac:dyDescent="0.3">
      <c r="A6" s="17">
        <f t="shared" ref="A6:A69" si="0">EOMONTH(A5,1)</f>
        <v>38077</v>
      </c>
      <c r="B6" s="22">
        <v>4.9000000000000004</v>
      </c>
      <c r="C6" s="22"/>
      <c r="D6" s="22"/>
    </row>
    <row r="7" spans="1:4" ht="14.4" x14ac:dyDescent="0.3">
      <c r="A7" s="17">
        <f t="shared" si="0"/>
        <v>38107</v>
      </c>
      <c r="B7" s="22">
        <v>4.8099999999999996</v>
      </c>
      <c r="C7" s="22"/>
      <c r="D7" s="22"/>
    </row>
    <row r="8" spans="1:4" ht="14.4" x14ac:dyDescent="0.3">
      <c r="A8" s="17">
        <f t="shared" si="0"/>
        <v>38138</v>
      </c>
      <c r="B8" s="22">
        <v>4.67</v>
      </c>
      <c r="C8" s="22"/>
      <c r="D8" s="22"/>
    </row>
    <row r="9" spans="1:4" ht="14.4" x14ac:dyDescent="0.3">
      <c r="A9" s="17">
        <f t="shared" si="0"/>
        <v>38168</v>
      </c>
      <c r="B9" s="22">
        <v>4.71</v>
      </c>
      <c r="C9" s="22"/>
      <c r="D9" s="22"/>
    </row>
    <row r="10" spans="1:4" ht="14.4" x14ac:dyDescent="0.3">
      <c r="A10" s="17">
        <f t="shared" si="0"/>
        <v>38199</v>
      </c>
      <c r="B10" s="22">
        <v>4.93</v>
      </c>
      <c r="C10" s="22"/>
      <c r="D10" s="22"/>
    </row>
    <row r="11" spans="1:4" ht="14.4" x14ac:dyDescent="0.3">
      <c r="A11" s="17">
        <f t="shared" si="0"/>
        <v>38230</v>
      </c>
      <c r="B11" s="22">
        <v>4.9800000000000004</v>
      </c>
      <c r="C11" s="22"/>
      <c r="D11" s="22"/>
    </row>
    <row r="12" spans="1:4" ht="14.4" x14ac:dyDescent="0.3">
      <c r="A12" s="17">
        <f t="shared" si="0"/>
        <v>38260</v>
      </c>
      <c r="B12" s="22">
        <v>5.09</v>
      </c>
      <c r="C12" s="22"/>
      <c r="D12" s="22"/>
    </row>
    <row r="13" spans="1:4" ht="14.4" x14ac:dyDescent="0.3">
      <c r="A13" s="17">
        <f t="shared" si="0"/>
        <v>38291</v>
      </c>
      <c r="B13" s="22">
        <v>5</v>
      </c>
      <c r="C13" s="22"/>
      <c r="D13" s="22"/>
    </row>
    <row r="14" spans="1:4" ht="14.4" x14ac:dyDescent="0.3">
      <c r="A14" s="17">
        <f t="shared" si="0"/>
        <v>38321</v>
      </c>
      <c r="B14" s="22">
        <v>4.95</v>
      </c>
      <c r="C14" s="22"/>
      <c r="D14" s="22"/>
    </row>
    <row r="15" spans="1:4" ht="14.4" x14ac:dyDescent="0.3">
      <c r="A15" s="17">
        <f t="shared" si="0"/>
        <v>38352</v>
      </c>
      <c r="B15" s="22">
        <v>4.84</v>
      </c>
      <c r="C15" s="22"/>
      <c r="D15" s="22"/>
    </row>
    <row r="16" spans="1:4" ht="14.4" x14ac:dyDescent="0.3">
      <c r="A16" s="17">
        <f t="shared" si="0"/>
        <v>38383</v>
      </c>
      <c r="B16" s="22">
        <v>4.76</v>
      </c>
      <c r="C16" s="22"/>
      <c r="D16" s="22"/>
    </row>
    <row r="17" spans="1:4" ht="14.4" x14ac:dyDescent="0.3">
      <c r="A17" s="17">
        <f t="shared" si="0"/>
        <v>38411</v>
      </c>
      <c r="B17" s="22">
        <v>4.62</v>
      </c>
      <c r="C17" s="22"/>
      <c r="D17" s="22"/>
    </row>
    <row r="18" spans="1:4" ht="14.4" x14ac:dyDescent="0.3">
      <c r="A18" s="17">
        <f t="shared" si="0"/>
        <v>38442</v>
      </c>
      <c r="B18" s="22">
        <v>4.34</v>
      </c>
      <c r="C18" s="22"/>
      <c r="D18" s="22"/>
    </row>
    <row r="19" spans="1:4" ht="14.4" x14ac:dyDescent="0.3">
      <c r="A19" s="17">
        <f t="shared" si="0"/>
        <v>38472</v>
      </c>
      <c r="B19" s="22">
        <v>4.26</v>
      </c>
      <c r="C19" s="22"/>
      <c r="D19" s="22"/>
    </row>
    <row r="20" spans="1:4" ht="14.4" x14ac:dyDescent="0.3">
      <c r="A20" s="17">
        <f t="shared" si="0"/>
        <v>38503</v>
      </c>
      <c r="B20" s="22">
        <v>4.1100000000000003</v>
      </c>
      <c r="C20" s="22"/>
      <c r="D20" s="22"/>
    </row>
    <row r="21" spans="1:4" ht="14.4" x14ac:dyDescent="0.3">
      <c r="A21" s="17">
        <f t="shared" si="0"/>
        <v>38533</v>
      </c>
      <c r="B21" s="22">
        <v>3.94</v>
      </c>
      <c r="C21" s="22"/>
      <c r="D21" s="22"/>
    </row>
    <row r="22" spans="1:4" ht="14.4" x14ac:dyDescent="0.3">
      <c r="A22" s="17">
        <f t="shared" si="0"/>
        <v>38564</v>
      </c>
      <c r="B22" s="22">
        <v>3.89</v>
      </c>
      <c r="C22" s="22"/>
      <c r="D22" s="22"/>
    </row>
    <row r="23" spans="1:4" ht="14.4" x14ac:dyDescent="0.3">
      <c r="A23" s="17">
        <f t="shared" si="0"/>
        <v>38595</v>
      </c>
      <c r="B23" s="22">
        <v>3.88</v>
      </c>
      <c r="C23" s="22"/>
      <c r="D23" s="22"/>
    </row>
    <row r="24" spans="1:4" ht="14.4" x14ac:dyDescent="0.3">
      <c r="A24" s="17">
        <f t="shared" si="0"/>
        <v>38625</v>
      </c>
      <c r="B24" s="22">
        <v>3.84</v>
      </c>
      <c r="C24" s="22"/>
      <c r="D24" s="22"/>
    </row>
    <row r="25" spans="1:4" ht="14.4" x14ac:dyDescent="0.3">
      <c r="A25" s="17">
        <f t="shared" si="0"/>
        <v>38656</v>
      </c>
      <c r="B25" s="22">
        <v>3.85</v>
      </c>
      <c r="C25" s="22"/>
      <c r="D25" s="22"/>
    </row>
    <row r="26" spans="1:4" ht="14.4" x14ac:dyDescent="0.3">
      <c r="A26" s="17">
        <f t="shared" si="0"/>
        <v>38686</v>
      </c>
      <c r="B26" s="22">
        <v>3.89</v>
      </c>
      <c r="C26" s="22"/>
      <c r="D26" s="22"/>
    </row>
    <row r="27" spans="1:4" ht="14.4" x14ac:dyDescent="0.3">
      <c r="A27" s="17">
        <f t="shared" si="0"/>
        <v>38717</v>
      </c>
      <c r="B27" s="22">
        <v>4.12</v>
      </c>
      <c r="C27" s="22"/>
      <c r="D27" s="22"/>
    </row>
    <row r="28" spans="1:4" ht="14.4" x14ac:dyDescent="0.3">
      <c r="A28" s="17">
        <f t="shared" si="0"/>
        <v>38748</v>
      </c>
      <c r="B28" s="22">
        <v>4.25</v>
      </c>
      <c r="C28" s="22"/>
      <c r="D28" s="22"/>
    </row>
    <row r="29" spans="1:4" ht="14.4" x14ac:dyDescent="0.3">
      <c r="A29" s="17">
        <f t="shared" si="0"/>
        <v>38776</v>
      </c>
      <c r="B29" s="22">
        <v>4.2699999999999996</v>
      </c>
      <c r="C29" s="22"/>
      <c r="D29" s="22"/>
    </row>
    <row r="30" spans="1:4" ht="14.4" x14ac:dyDescent="0.3">
      <c r="A30" s="17">
        <f t="shared" si="0"/>
        <v>38807</v>
      </c>
      <c r="B30" s="22">
        <v>4.3099999999999996</v>
      </c>
      <c r="C30" s="22"/>
      <c r="D30" s="22"/>
    </row>
    <row r="31" spans="1:4" ht="14.4" x14ac:dyDescent="0.3">
      <c r="A31" s="17">
        <f t="shared" si="0"/>
        <v>38837</v>
      </c>
      <c r="B31" s="22">
        <v>4.34</v>
      </c>
      <c r="C31" s="22"/>
      <c r="D31" s="22"/>
    </row>
    <row r="32" spans="1:4" ht="14.4" x14ac:dyDescent="0.3">
      <c r="A32" s="17">
        <f t="shared" si="0"/>
        <v>38868</v>
      </c>
      <c r="B32" s="22">
        <v>4.2</v>
      </c>
      <c r="C32" s="22"/>
      <c r="D32" s="22"/>
    </row>
    <row r="33" spans="1:4" ht="14.4" x14ac:dyDescent="0.3">
      <c r="A33" s="17">
        <f t="shared" si="0"/>
        <v>38898</v>
      </c>
      <c r="B33" s="22">
        <v>4.1399999999999997</v>
      </c>
      <c r="C33" s="22"/>
      <c r="D33" s="22"/>
    </row>
    <row r="34" spans="1:4" ht="14.4" x14ac:dyDescent="0.3">
      <c r="A34" s="17">
        <f t="shared" si="0"/>
        <v>38929</v>
      </c>
      <c r="B34" s="22">
        <v>4.2300000000000004</v>
      </c>
      <c r="C34" s="22"/>
      <c r="D34" s="22"/>
    </row>
    <row r="35" spans="1:4" ht="14.4" x14ac:dyDescent="0.3">
      <c r="A35" s="17">
        <f t="shared" si="0"/>
        <v>38960</v>
      </c>
      <c r="B35" s="22">
        <v>4.34</v>
      </c>
      <c r="C35" s="22"/>
      <c r="D35" s="22"/>
    </row>
    <row r="36" spans="1:4" ht="14.4" x14ac:dyDescent="0.3">
      <c r="A36" s="17">
        <f t="shared" si="0"/>
        <v>38990</v>
      </c>
      <c r="B36" s="22">
        <v>4.33</v>
      </c>
      <c r="C36" s="22"/>
      <c r="D36" s="22"/>
    </row>
    <row r="37" spans="1:4" ht="14.4" x14ac:dyDescent="0.3">
      <c r="A37" s="17">
        <f t="shared" si="0"/>
        <v>39021</v>
      </c>
      <c r="B37" s="22">
        <v>4.43</v>
      </c>
      <c r="C37" s="22"/>
      <c r="D37" s="22"/>
    </row>
    <row r="38" spans="1:4" ht="14.4" x14ac:dyDescent="0.3">
      <c r="A38" s="17">
        <f t="shared" si="0"/>
        <v>39051</v>
      </c>
      <c r="B38" s="22">
        <v>4.46</v>
      </c>
      <c r="C38" s="22"/>
      <c r="D38" s="22"/>
    </row>
    <row r="39" spans="1:4" ht="14.4" x14ac:dyDescent="0.3">
      <c r="A39" s="17">
        <f t="shared" si="0"/>
        <v>39082</v>
      </c>
      <c r="B39" s="22">
        <v>4.4800000000000004</v>
      </c>
      <c r="C39" s="22"/>
      <c r="D39" s="22"/>
    </row>
    <row r="40" spans="1:4" ht="14.4" x14ac:dyDescent="0.3">
      <c r="A40" s="17">
        <f t="shared" si="0"/>
        <v>39113</v>
      </c>
      <c r="B40" s="22">
        <v>4.46</v>
      </c>
      <c r="C40" s="22"/>
      <c r="D40" s="22"/>
    </row>
    <row r="41" spans="1:4" ht="14.4" x14ac:dyDescent="0.3">
      <c r="A41" s="17">
        <f t="shared" si="0"/>
        <v>39141</v>
      </c>
      <c r="B41" s="22">
        <v>4.46</v>
      </c>
      <c r="C41" s="22"/>
      <c r="D41" s="22"/>
    </row>
    <row r="42" spans="1:4" ht="14.4" x14ac:dyDescent="0.3">
      <c r="A42" s="17">
        <f t="shared" si="0"/>
        <v>39172</v>
      </c>
      <c r="B42" s="22">
        <v>4.37</v>
      </c>
      <c r="C42" s="22"/>
      <c r="D42" s="22"/>
    </row>
    <row r="43" spans="1:4" ht="14.4" x14ac:dyDescent="0.3">
      <c r="A43" s="17">
        <f t="shared" si="0"/>
        <v>39202</v>
      </c>
      <c r="B43" s="22">
        <v>4.37</v>
      </c>
      <c r="C43" s="22"/>
      <c r="D43" s="22"/>
    </row>
    <row r="44" spans="1:4" ht="14.4" x14ac:dyDescent="0.3">
      <c r="A44" s="17">
        <f t="shared" si="0"/>
        <v>39233</v>
      </c>
      <c r="B44" s="22">
        <v>4.3899999999999997</v>
      </c>
      <c r="C44" s="22"/>
      <c r="D44" s="22"/>
    </row>
    <row r="45" spans="1:4" ht="14.4" x14ac:dyDescent="0.3">
      <c r="A45" s="17">
        <f t="shared" si="0"/>
        <v>39263</v>
      </c>
      <c r="B45" s="22">
        <v>4.54</v>
      </c>
      <c r="C45" s="22"/>
      <c r="D45" s="22"/>
    </row>
    <row r="46" spans="1:4" ht="14.4" x14ac:dyDescent="0.3">
      <c r="A46" s="17">
        <f t="shared" si="0"/>
        <v>39294</v>
      </c>
      <c r="B46" s="22">
        <v>4.7300000000000004</v>
      </c>
      <c r="C46" s="22"/>
      <c r="D46" s="22"/>
    </row>
    <row r="47" spans="1:4" ht="14.4" x14ac:dyDescent="0.3">
      <c r="A47" s="17">
        <f t="shared" si="0"/>
        <v>39325</v>
      </c>
      <c r="B47" s="22">
        <v>4.92</v>
      </c>
      <c r="C47" s="22"/>
      <c r="D47" s="22"/>
    </row>
    <row r="48" spans="1:4" ht="14.4" x14ac:dyDescent="0.3">
      <c r="A48" s="17">
        <f t="shared" si="0"/>
        <v>39355</v>
      </c>
      <c r="B48" s="22">
        <v>5.09</v>
      </c>
      <c r="C48" s="22"/>
      <c r="D48" s="22"/>
    </row>
    <row r="49" spans="1:4" ht="14.4" x14ac:dyDescent="0.3">
      <c r="A49" s="17">
        <f t="shared" si="0"/>
        <v>39386</v>
      </c>
      <c r="B49" s="22">
        <v>5.21</v>
      </c>
      <c r="C49" s="22"/>
      <c r="D49" s="22"/>
    </row>
    <row r="50" spans="1:4" ht="14.4" x14ac:dyDescent="0.3">
      <c r="A50" s="17">
        <f t="shared" si="0"/>
        <v>39416</v>
      </c>
      <c r="B50" s="22">
        <v>5.27</v>
      </c>
      <c r="C50" s="22"/>
      <c r="D50" s="22"/>
    </row>
    <row r="51" spans="1:4" ht="14.4" x14ac:dyDescent="0.3">
      <c r="A51" s="17">
        <f t="shared" si="0"/>
        <v>39447</v>
      </c>
      <c r="B51" s="22">
        <v>5.3</v>
      </c>
      <c r="C51" s="22"/>
      <c r="D51" s="22"/>
    </row>
    <row r="52" spans="1:4" ht="14.4" x14ac:dyDescent="0.3">
      <c r="A52" s="17">
        <f t="shared" si="0"/>
        <v>39478</v>
      </c>
      <c r="B52" s="22">
        <v>5.49</v>
      </c>
      <c r="C52" s="22"/>
      <c r="D52" s="22"/>
    </row>
    <row r="53" spans="1:4" ht="14.4" x14ac:dyDescent="0.3">
      <c r="A53" s="17">
        <f t="shared" si="0"/>
        <v>39507</v>
      </c>
      <c r="B53" s="22">
        <v>5.49</v>
      </c>
      <c r="C53" s="22"/>
      <c r="D53" s="22"/>
    </row>
    <row r="54" spans="1:4" ht="14.4" x14ac:dyDescent="0.3">
      <c r="A54" s="17">
        <f t="shared" si="0"/>
        <v>39538</v>
      </c>
      <c r="B54" s="22">
        <v>5.52</v>
      </c>
      <c r="C54" s="22"/>
      <c r="D54" s="22"/>
    </row>
    <row r="55" spans="1:4" ht="14.4" x14ac:dyDescent="0.3">
      <c r="A55" s="17">
        <f t="shared" si="0"/>
        <v>39568</v>
      </c>
      <c r="B55" s="22">
        <v>5.51</v>
      </c>
      <c r="C55" s="22"/>
      <c r="D55" s="22"/>
    </row>
    <row r="56" spans="1:4" ht="14.4" x14ac:dyDescent="0.3">
      <c r="A56" s="17">
        <f t="shared" si="0"/>
        <v>39599</v>
      </c>
      <c r="B56" s="22">
        <v>5.53</v>
      </c>
      <c r="C56" s="22"/>
      <c r="D56" s="22"/>
    </row>
    <row r="57" spans="1:4" ht="14.4" x14ac:dyDescent="0.3">
      <c r="A57" s="17">
        <f t="shared" si="0"/>
        <v>39629</v>
      </c>
      <c r="B57" s="22">
        <v>5.54</v>
      </c>
      <c r="C57" s="22"/>
      <c r="D57" s="22"/>
    </row>
    <row r="58" spans="1:4" ht="14.4" x14ac:dyDescent="0.3">
      <c r="A58" s="17">
        <f t="shared" si="0"/>
        <v>39660</v>
      </c>
      <c r="B58" s="22">
        <v>5.58</v>
      </c>
      <c r="C58" s="22"/>
      <c r="D58" s="22"/>
    </row>
    <row r="59" spans="1:4" ht="14.4" x14ac:dyDescent="0.3">
      <c r="A59" s="17">
        <f t="shared" si="0"/>
        <v>39691</v>
      </c>
      <c r="B59" s="22">
        <v>5.75</v>
      </c>
      <c r="C59" s="22"/>
      <c r="D59" s="22"/>
    </row>
    <row r="60" spans="1:4" ht="14.4" x14ac:dyDescent="0.3">
      <c r="A60" s="17">
        <f t="shared" si="0"/>
        <v>39721</v>
      </c>
      <c r="B60" s="22">
        <v>5.74</v>
      </c>
      <c r="C60" s="22"/>
      <c r="D60" s="22"/>
    </row>
    <row r="61" spans="1:4" ht="14.4" x14ac:dyDescent="0.3">
      <c r="A61" s="17">
        <f t="shared" si="0"/>
        <v>39752</v>
      </c>
      <c r="B61" s="22">
        <v>5.68</v>
      </c>
      <c r="C61" s="22"/>
      <c r="D61" s="22"/>
    </row>
    <row r="62" spans="1:4" ht="14.4" x14ac:dyDescent="0.3">
      <c r="A62" s="17">
        <f t="shared" si="0"/>
        <v>39782</v>
      </c>
      <c r="B62" s="22">
        <v>5.68</v>
      </c>
      <c r="C62" s="22"/>
      <c r="D62" s="22"/>
    </row>
    <row r="63" spans="1:4" ht="14.4" x14ac:dyDescent="0.3">
      <c r="A63" s="17">
        <f t="shared" si="0"/>
        <v>39813</v>
      </c>
      <c r="B63" s="22">
        <v>5.69</v>
      </c>
      <c r="C63" s="22"/>
      <c r="D63" s="22"/>
    </row>
    <row r="64" spans="1:4" ht="14.4" x14ac:dyDescent="0.3">
      <c r="A64" s="17">
        <f t="shared" si="0"/>
        <v>39844</v>
      </c>
      <c r="B64" s="22">
        <v>5.75</v>
      </c>
      <c r="C64" s="22"/>
      <c r="D64" s="22"/>
    </row>
    <row r="65" spans="1:4" ht="14.4" x14ac:dyDescent="0.3">
      <c r="A65" s="17">
        <f t="shared" si="0"/>
        <v>39872</v>
      </c>
      <c r="B65" s="22">
        <v>5.77</v>
      </c>
      <c r="C65" s="22"/>
      <c r="D65" s="22"/>
    </row>
    <row r="66" spans="1:4" ht="14.4" x14ac:dyDescent="0.3">
      <c r="A66" s="17">
        <f t="shared" si="0"/>
        <v>39903</v>
      </c>
      <c r="B66" s="22">
        <v>5.68</v>
      </c>
      <c r="C66" s="22"/>
      <c r="D66" s="22"/>
    </row>
    <row r="67" spans="1:4" ht="14.4" x14ac:dyDescent="0.3">
      <c r="A67" s="17">
        <f t="shared" si="0"/>
        <v>39933</v>
      </c>
      <c r="B67" s="22">
        <v>5.68</v>
      </c>
      <c r="C67" s="22"/>
      <c r="D67" s="22"/>
    </row>
    <row r="68" spans="1:4" ht="14.4" x14ac:dyDescent="0.3">
      <c r="A68" s="17">
        <f t="shared" si="0"/>
        <v>39964</v>
      </c>
      <c r="B68" s="22">
        <v>5.71</v>
      </c>
      <c r="C68" s="22"/>
      <c r="D68" s="22"/>
    </row>
    <row r="69" spans="1:4" ht="14.4" x14ac:dyDescent="0.3">
      <c r="A69" s="17">
        <f t="shared" si="0"/>
        <v>39994</v>
      </c>
      <c r="B69" s="22">
        <v>5.71</v>
      </c>
      <c r="C69" s="22"/>
      <c r="D69" s="22"/>
    </row>
    <row r="70" spans="1:4" ht="14.4" x14ac:dyDescent="0.3">
      <c r="A70" s="17">
        <f t="shared" ref="A70:A133" si="1">EOMONTH(A69,1)</f>
        <v>40025</v>
      </c>
      <c r="B70" s="22">
        <v>5.75</v>
      </c>
      <c r="C70" s="22"/>
      <c r="D70" s="22"/>
    </row>
    <row r="71" spans="1:4" ht="14.4" x14ac:dyDescent="0.3">
      <c r="A71" s="17">
        <f t="shared" si="1"/>
        <v>40056</v>
      </c>
      <c r="B71" s="22">
        <v>5.73</v>
      </c>
      <c r="C71" s="22"/>
      <c r="D71" s="22"/>
    </row>
    <row r="72" spans="1:4" ht="14.4" x14ac:dyDescent="0.3">
      <c r="A72" s="17">
        <f t="shared" si="1"/>
        <v>40086</v>
      </c>
      <c r="B72" s="22">
        <v>5.71</v>
      </c>
      <c r="C72" s="22"/>
      <c r="D72" s="22"/>
    </row>
    <row r="73" spans="1:4" ht="14.4" x14ac:dyDescent="0.3">
      <c r="A73" s="17">
        <f t="shared" si="1"/>
        <v>40117</v>
      </c>
      <c r="B73" s="22">
        <v>5.69</v>
      </c>
      <c r="C73" s="22"/>
      <c r="D73" s="22"/>
    </row>
    <row r="74" spans="1:4" ht="14.4" x14ac:dyDescent="0.3">
      <c r="A74" s="17">
        <f t="shared" si="1"/>
        <v>40147</v>
      </c>
      <c r="B74" s="22">
        <v>5.67</v>
      </c>
      <c r="C74" s="22"/>
      <c r="D74" s="22"/>
    </row>
    <row r="75" spans="1:4" ht="14.4" x14ac:dyDescent="0.3">
      <c r="A75" s="17">
        <f t="shared" si="1"/>
        <v>40178</v>
      </c>
      <c r="B75" s="22">
        <v>5.66</v>
      </c>
      <c r="C75" s="22"/>
      <c r="D75" s="22"/>
    </row>
    <row r="76" spans="1:4" ht="14.4" x14ac:dyDescent="0.3">
      <c r="A76" s="17">
        <f t="shared" si="1"/>
        <v>40209</v>
      </c>
      <c r="B76" s="22">
        <v>5.52</v>
      </c>
      <c r="C76" s="22"/>
      <c r="D76" s="22"/>
    </row>
    <row r="77" spans="1:4" ht="14.4" x14ac:dyDescent="0.3">
      <c r="A77" s="17">
        <f t="shared" si="1"/>
        <v>40237</v>
      </c>
      <c r="B77" s="22">
        <v>5.47</v>
      </c>
      <c r="C77" s="22"/>
      <c r="D77" s="22"/>
    </row>
    <row r="78" spans="1:4" ht="14.4" x14ac:dyDescent="0.3">
      <c r="A78" s="17">
        <f t="shared" si="1"/>
        <v>40268</v>
      </c>
      <c r="B78" s="22">
        <v>5.4</v>
      </c>
      <c r="C78" s="22"/>
      <c r="D78" s="22"/>
    </row>
    <row r="79" spans="1:4" ht="14.4" x14ac:dyDescent="0.3">
      <c r="A79" s="17">
        <f t="shared" si="1"/>
        <v>40298</v>
      </c>
      <c r="B79" s="22">
        <v>5.3</v>
      </c>
      <c r="C79" s="22"/>
      <c r="D79" s="22"/>
    </row>
    <row r="80" spans="1:4" ht="14.4" x14ac:dyDescent="0.3">
      <c r="A80" s="17">
        <f t="shared" si="1"/>
        <v>40329</v>
      </c>
      <c r="B80" s="22">
        <v>5.13</v>
      </c>
      <c r="C80" s="22"/>
      <c r="D80" s="22"/>
    </row>
    <row r="81" spans="1:4" ht="14.4" x14ac:dyDescent="0.3">
      <c r="A81" s="17">
        <f t="shared" si="1"/>
        <v>40359</v>
      </c>
      <c r="B81" s="22">
        <v>5.01</v>
      </c>
      <c r="C81" s="22"/>
      <c r="D81" s="22"/>
    </row>
    <row r="82" spans="1:4" ht="14.4" x14ac:dyDescent="0.3">
      <c r="A82" s="17">
        <f t="shared" si="1"/>
        <v>40390</v>
      </c>
      <c r="B82" s="22">
        <v>4.91</v>
      </c>
      <c r="C82" s="22"/>
      <c r="D82" s="22"/>
    </row>
    <row r="83" spans="1:4" ht="14.4" x14ac:dyDescent="0.3">
      <c r="A83" s="17">
        <f t="shared" si="1"/>
        <v>40421</v>
      </c>
      <c r="B83" s="22">
        <v>4.87</v>
      </c>
      <c r="C83" s="22"/>
      <c r="D83" s="22"/>
    </row>
    <row r="84" spans="1:4" ht="14.4" x14ac:dyDescent="0.3">
      <c r="A84" s="17">
        <f t="shared" si="1"/>
        <v>40451</v>
      </c>
      <c r="B84" s="22">
        <v>4.6500000000000004</v>
      </c>
      <c r="C84" s="22"/>
      <c r="D84" s="22"/>
    </row>
    <row r="85" spans="1:4" ht="14.4" x14ac:dyDescent="0.3">
      <c r="A85" s="17">
        <f t="shared" si="1"/>
        <v>40482</v>
      </c>
      <c r="B85" s="22">
        <v>4.5599999999999996</v>
      </c>
      <c r="C85" s="22"/>
      <c r="D85" s="22"/>
    </row>
    <row r="86" spans="1:4" ht="14.4" x14ac:dyDescent="0.3">
      <c r="A86" s="17">
        <f t="shared" si="1"/>
        <v>40512</v>
      </c>
      <c r="B86" s="22">
        <v>4.47</v>
      </c>
      <c r="C86" s="22"/>
      <c r="D86" s="22"/>
    </row>
    <row r="87" spans="1:4" ht="14.4" x14ac:dyDescent="0.3">
      <c r="A87" s="17">
        <f t="shared" si="1"/>
        <v>40543</v>
      </c>
      <c r="B87" s="22">
        <v>4.4000000000000004</v>
      </c>
      <c r="C87" s="22"/>
      <c r="D87" s="22"/>
    </row>
    <row r="88" spans="1:4" ht="14.4" x14ac:dyDescent="0.3">
      <c r="A88" s="17">
        <f t="shared" si="1"/>
        <v>40574</v>
      </c>
      <c r="B88" s="22">
        <v>4.37</v>
      </c>
      <c r="C88" s="22"/>
      <c r="D88" s="22"/>
    </row>
    <row r="89" spans="1:4" ht="14.4" x14ac:dyDescent="0.3">
      <c r="A89" s="17">
        <f t="shared" si="1"/>
        <v>40602</v>
      </c>
      <c r="B89" s="22">
        <v>4.4000000000000004</v>
      </c>
      <c r="C89" s="22"/>
      <c r="D89" s="22"/>
    </row>
    <row r="90" spans="1:4" ht="14.4" x14ac:dyDescent="0.3">
      <c r="A90" s="17">
        <f t="shared" si="1"/>
        <v>40633</v>
      </c>
      <c r="B90" s="22">
        <v>4.32</v>
      </c>
      <c r="C90" s="22"/>
      <c r="D90" s="22"/>
    </row>
    <row r="91" spans="1:4" ht="14.4" x14ac:dyDescent="0.3">
      <c r="A91" s="17">
        <f t="shared" si="1"/>
        <v>40663</v>
      </c>
      <c r="B91" s="22">
        <v>4.32</v>
      </c>
      <c r="C91" s="22"/>
      <c r="D91" s="22"/>
    </row>
    <row r="92" spans="1:4" ht="14.4" x14ac:dyDescent="0.3">
      <c r="A92" s="17">
        <f t="shared" si="1"/>
        <v>40694</v>
      </c>
      <c r="B92" s="22">
        <v>4.24</v>
      </c>
      <c r="C92" s="22"/>
      <c r="D92" s="22"/>
    </row>
    <row r="93" spans="1:4" ht="14.4" x14ac:dyDescent="0.3">
      <c r="A93" s="17">
        <f t="shared" si="1"/>
        <v>40724</v>
      </c>
      <c r="B93" s="22">
        <v>4.2300000000000004</v>
      </c>
      <c r="C93" s="22"/>
      <c r="D93" s="22"/>
    </row>
    <row r="94" spans="1:4" ht="14.4" x14ac:dyDescent="0.3">
      <c r="A94" s="17">
        <f t="shared" si="1"/>
        <v>40755</v>
      </c>
      <c r="B94" s="22">
        <v>4.2</v>
      </c>
      <c r="C94" s="22"/>
      <c r="D94" s="22"/>
    </row>
    <row r="95" spans="1:4" ht="14.4" x14ac:dyDescent="0.3">
      <c r="A95" s="17">
        <f t="shared" si="1"/>
        <v>40786</v>
      </c>
      <c r="B95" s="22">
        <v>4.1900000000000004</v>
      </c>
      <c r="C95" s="22"/>
      <c r="D95" s="22"/>
    </row>
    <row r="96" spans="1:4" ht="14.4" x14ac:dyDescent="0.3">
      <c r="A96" s="17">
        <f t="shared" si="1"/>
        <v>40816</v>
      </c>
      <c r="B96" s="22">
        <v>4.04</v>
      </c>
      <c r="C96" s="22"/>
      <c r="D96" s="22"/>
    </row>
    <row r="97" spans="1:4" ht="14.4" x14ac:dyDescent="0.3">
      <c r="A97" s="17">
        <f t="shared" si="1"/>
        <v>40847</v>
      </c>
      <c r="B97" s="22">
        <v>3.91</v>
      </c>
      <c r="C97" s="22"/>
      <c r="D97" s="22"/>
    </row>
    <row r="98" spans="1:4" ht="14.4" x14ac:dyDescent="0.3">
      <c r="A98" s="17">
        <f t="shared" si="1"/>
        <v>40877</v>
      </c>
      <c r="B98" s="22">
        <v>3.76</v>
      </c>
      <c r="C98" s="22"/>
      <c r="D98" s="22"/>
    </row>
    <row r="99" spans="1:4" ht="14.4" x14ac:dyDescent="0.3">
      <c r="A99" s="17">
        <f t="shared" si="1"/>
        <v>40908</v>
      </c>
      <c r="B99" s="22">
        <v>3.72</v>
      </c>
      <c r="C99" s="22"/>
      <c r="D99" s="22"/>
    </row>
    <row r="100" spans="1:4" ht="14.4" x14ac:dyDescent="0.3">
      <c r="A100" s="17">
        <f t="shared" si="1"/>
        <v>40939</v>
      </c>
      <c r="B100" s="22">
        <v>3.72</v>
      </c>
      <c r="C100" s="22"/>
      <c r="D100" s="22"/>
    </row>
    <row r="101" spans="1:4" ht="14.4" x14ac:dyDescent="0.3">
      <c r="A101" s="17">
        <f t="shared" si="1"/>
        <v>40968</v>
      </c>
      <c r="B101" s="22">
        <v>3.73</v>
      </c>
      <c r="C101" s="22"/>
      <c r="D101" s="22"/>
    </row>
    <row r="102" spans="1:4" ht="14.4" x14ac:dyDescent="0.3">
      <c r="A102" s="17">
        <f t="shared" si="1"/>
        <v>40999</v>
      </c>
      <c r="B102" s="22">
        <v>3.75</v>
      </c>
      <c r="C102" s="22"/>
      <c r="D102" s="22"/>
    </row>
    <row r="103" spans="1:4" ht="14.4" x14ac:dyDescent="0.3">
      <c r="A103" s="17">
        <f t="shared" si="1"/>
        <v>41029</v>
      </c>
      <c r="B103" s="22">
        <v>3.81</v>
      </c>
      <c r="C103" s="22"/>
      <c r="D103" s="22"/>
    </row>
    <row r="104" spans="1:4" ht="14.4" x14ac:dyDescent="0.3">
      <c r="A104" s="17">
        <f t="shared" si="1"/>
        <v>41060</v>
      </c>
      <c r="B104" s="22">
        <v>3.76</v>
      </c>
      <c r="C104" s="22"/>
      <c r="D104" s="22"/>
    </row>
    <row r="105" spans="1:4" ht="14.4" x14ac:dyDescent="0.3">
      <c r="A105" s="17">
        <f t="shared" si="1"/>
        <v>41090</v>
      </c>
      <c r="B105" s="22">
        <v>3.71</v>
      </c>
      <c r="C105" s="22"/>
      <c r="D105" s="22"/>
    </row>
    <row r="106" spans="1:4" ht="14.4" x14ac:dyDescent="0.3">
      <c r="A106" s="17">
        <f t="shared" si="1"/>
        <v>41121</v>
      </c>
      <c r="B106" s="22">
        <v>3.65</v>
      </c>
      <c r="C106" s="22"/>
      <c r="D106" s="22"/>
    </row>
    <row r="107" spans="1:4" ht="14.4" x14ac:dyDescent="0.3">
      <c r="A107" s="17">
        <f t="shared" si="1"/>
        <v>41152</v>
      </c>
      <c r="B107" s="22">
        <v>3.61</v>
      </c>
      <c r="C107" s="22"/>
      <c r="D107" s="22"/>
    </row>
    <row r="108" spans="1:4" ht="14.4" x14ac:dyDescent="0.3">
      <c r="A108" s="17">
        <f t="shared" si="1"/>
        <v>41182</v>
      </c>
      <c r="B108" s="22">
        <v>3.59</v>
      </c>
      <c r="C108" s="22"/>
      <c r="D108" s="22"/>
    </row>
    <row r="109" spans="1:4" ht="14.4" x14ac:dyDescent="0.3">
      <c r="A109" s="17">
        <f t="shared" si="1"/>
        <v>41213</v>
      </c>
      <c r="B109" s="22">
        <v>3.48</v>
      </c>
      <c r="C109" s="22"/>
      <c r="D109" s="22"/>
    </row>
    <row r="110" spans="1:4" ht="14.4" x14ac:dyDescent="0.3">
      <c r="A110" s="17">
        <f t="shared" si="1"/>
        <v>41243</v>
      </c>
      <c r="B110" s="22">
        <v>3.34</v>
      </c>
      <c r="C110" s="22"/>
      <c r="D110" s="22"/>
    </row>
    <row r="111" spans="1:4" ht="14.4" x14ac:dyDescent="0.3">
      <c r="A111" s="17">
        <f t="shared" si="1"/>
        <v>41274</v>
      </c>
      <c r="B111" s="22">
        <v>3.28</v>
      </c>
      <c r="C111" s="22"/>
      <c r="D111" s="22"/>
    </row>
    <row r="112" spans="1:4" ht="14.4" x14ac:dyDescent="0.3">
      <c r="A112" s="17">
        <f t="shared" si="1"/>
        <v>41305</v>
      </c>
      <c r="B112" s="22">
        <v>3.35</v>
      </c>
      <c r="C112" s="22"/>
      <c r="D112" s="22"/>
    </row>
    <row r="113" spans="1:4" ht="14.4" x14ac:dyDescent="0.3">
      <c r="A113" s="17">
        <f t="shared" si="1"/>
        <v>41333</v>
      </c>
      <c r="B113" s="22">
        <v>3.38</v>
      </c>
      <c r="C113" s="22"/>
      <c r="D113" s="22"/>
    </row>
    <row r="114" spans="1:4" ht="14.4" x14ac:dyDescent="0.3">
      <c r="A114" s="17">
        <f t="shared" si="1"/>
        <v>41364</v>
      </c>
      <c r="B114" s="22">
        <v>3.28</v>
      </c>
      <c r="C114" s="22"/>
      <c r="D114" s="22"/>
    </row>
    <row r="115" spans="1:4" ht="14.4" x14ac:dyDescent="0.3">
      <c r="A115" s="17">
        <f t="shared" si="1"/>
        <v>41394</v>
      </c>
      <c r="B115" s="22">
        <v>3.21</v>
      </c>
      <c r="C115" s="22"/>
      <c r="D115" s="22"/>
    </row>
    <row r="116" spans="1:4" ht="14.4" x14ac:dyDescent="0.3">
      <c r="A116" s="17">
        <f t="shared" si="1"/>
        <v>41425</v>
      </c>
      <c r="B116" s="22">
        <v>3.13</v>
      </c>
      <c r="C116" s="22"/>
      <c r="D116" s="22"/>
    </row>
    <row r="117" spans="1:4" ht="14.4" x14ac:dyDescent="0.3">
      <c r="A117" s="17">
        <f t="shared" si="1"/>
        <v>41455</v>
      </c>
      <c r="B117" s="22">
        <v>3.06</v>
      </c>
      <c r="C117" s="22"/>
      <c r="D117" s="22"/>
    </row>
    <row r="118" spans="1:4" ht="14.4" x14ac:dyDescent="0.3">
      <c r="A118" s="17">
        <f t="shared" si="1"/>
        <v>41486</v>
      </c>
      <c r="B118" s="22">
        <v>3.12</v>
      </c>
      <c r="C118" s="22"/>
      <c r="D118" s="22"/>
    </row>
    <row r="119" spans="1:4" ht="14.4" x14ac:dyDescent="0.3">
      <c r="A119" s="17">
        <f t="shared" si="1"/>
        <v>41517</v>
      </c>
      <c r="B119" s="22">
        <v>3.14</v>
      </c>
      <c r="C119" s="22"/>
      <c r="D119" s="22"/>
    </row>
    <row r="120" spans="1:4" ht="14.4" x14ac:dyDescent="0.3">
      <c r="A120" s="17">
        <f t="shared" si="1"/>
        <v>41547</v>
      </c>
      <c r="B120" s="22">
        <v>3.1</v>
      </c>
      <c r="C120" s="22"/>
      <c r="D120" s="22"/>
    </row>
    <row r="121" spans="1:4" ht="14.4" x14ac:dyDescent="0.3">
      <c r="A121" s="17">
        <f t="shared" si="1"/>
        <v>41578</v>
      </c>
      <c r="B121" s="22">
        <v>3.17</v>
      </c>
      <c r="C121" s="22"/>
      <c r="D121" s="22"/>
    </row>
    <row r="122" spans="1:4" ht="14.4" x14ac:dyDescent="0.3">
      <c r="A122" s="17">
        <f t="shared" si="1"/>
        <v>41608</v>
      </c>
      <c r="B122" s="22">
        <v>3.16</v>
      </c>
      <c r="C122" s="22"/>
      <c r="D122" s="22"/>
    </row>
    <row r="123" spans="1:4" ht="14.4" x14ac:dyDescent="0.3">
      <c r="A123" s="17">
        <f t="shared" si="1"/>
        <v>41639</v>
      </c>
      <c r="B123" s="22">
        <v>3.15</v>
      </c>
      <c r="C123" s="22"/>
      <c r="D123" s="22"/>
    </row>
    <row r="124" spans="1:4" ht="14.4" x14ac:dyDescent="0.3">
      <c r="A124" s="17">
        <f t="shared" si="1"/>
        <v>41670</v>
      </c>
      <c r="B124" s="22">
        <v>3.29</v>
      </c>
      <c r="C124" s="22">
        <v>3.2</v>
      </c>
      <c r="D124" s="22"/>
    </row>
    <row r="125" spans="1:4" ht="14.4" x14ac:dyDescent="0.3">
      <c r="A125" s="17">
        <f t="shared" si="1"/>
        <v>41698</v>
      </c>
      <c r="B125" s="22">
        <v>3.23</v>
      </c>
      <c r="C125" s="22">
        <v>3.13</v>
      </c>
      <c r="D125" s="22"/>
    </row>
    <row r="126" spans="1:4" ht="14.4" x14ac:dyDescent="0.3">
      <c r="A126" s="17">
        <f t="shared" si="1"/>
        <v>41729</v>
      </c>
      <c r="B126" s="22">
        <v>3.1</v>
      </c>
      <c r="C126" s="22">
        <v>2.99</v>
      </c>
      <c r="D126" s="22"/>
    </row>
    <row r="127" spans="1:4" ht="14.4" x14ac:dyDescent="0.3">
      <c r="A127" s="17">
        <f t="shared" si="1"/>
        <v>41759</v>
      </c>
      <c r="B127" s="22">
        <v>3.05</v>
      </c>
      <c r="C127" s="22">
        <v>2.97</v>
      </c>
      <c r="D127" s="22"/>
    </row>
    <row r="128" spans="1:4" ht="14.4" x14ac:dyDescent="0.3">
      <c r="A128" s="17">
        <f t="shared" si="1"/>
        <v>41790</v>
      </c>
      <c r="B128" s="22">
        <v>3</v>
      </c>
      <c r="C128" s="22">
        <v>2.88</v>
      </c>
      <c r="D128" s="22"/>
    </row>
    <row r="129" spans="1:4" ht="14.4" x14ac:dyDescent="0.3">
      <c r="A129" s="17">
        <f t="shared" si="1"/>
        <v>41820</v>
      </c>
      <c r="B129" s="22">
        <v>2.95</v>
      </c>
      <c r="C129" s="22">
        <v>2.83</v>
      </c>
      <c r="D129" s="22"/>
    </row>
    <row r="130" spans="1:4" ht="14.4" x14ac:dyDescent="0.3">
      <c r="A130" s="17">
        <f t="shared" si="1"/>
        <v>41851</v>
      </c>
      <c r="B130" s="22">
        <v>2.9</v>
      </c>
      <c r="C130" s="22">
        <v>2.76</v>
      </c>
      <c r="D130" s="22"/>
    </row>
    <row r="131" spans="1:4" ht="14.4" x14ac:dyDescent="0.3">
      <c r="A131" s="17">
        <f t="shared" si="1"/>
        <v>41882</v>
      </c>
      <c r="B131" s="22">
        <v>2.87</v>
      </c>
      <c r="C131" s="22">
        <v>2.72</v>
      </c>
      <c r="D131" s="22"/>
    </row>
    <row r="132" spans="1:4" ht="14.4" x14ac:dyDescent="0.3">
      <c r="A132" s="17">
        <f t="shared" si="1"/>
        <v>41912</v>
      </c>
      <c r="B132" s="22">
        <v>2.77</v>
      </c>
      <c r="C132" s="22">
        <v>2.56</v>
      </c>
      <c r="D132" s="22"/>
    </row>
    <row r="133" spans="1:4" ht="14.4" x14ac:dyDescent="0.3">
      <c r="A133" s="17">
        <f t="shared" si="1"/>
        <v>41943</v>
      </c>
      <c r="B133" s="22">
        <v>2.75</v>
      </c>
      <c r="C133" s="22">
        <v>2.57</v>
      </c>
      <c r="D133" s="22"/>
    </row>
    <row r="134" spans="1:4" ht="14.4" x14ac:dyDescent="0.3">
      <c r="A134" s="17">
        <f t="shared" ref="A134:A138" si="2">EOMONTH(A133,1)</f>
        <v>41973</v>
      </c>
      <c r="B134" s="22">
        <v>2.66</v>
      </c>
      <c r="C134" s="22">
        <v>2.5</v>
      </c>
      <c r="D134" s="22"/>
    </row>
    <row r="135" spans="1:4" ht="14.4" x14ac:dyDescent="0.3">
      <c r="A135" s="17">
        <f t="shared" si="2"/>
        <v>42004</v>
      </c>
      <c r="B135" s="22">
        <v>2.57</v>
      </c>
      <c r="C135" s="22">
        <v>2.4</v>
      </c>
      <c r="D135" s="22"/>
    </row>
    <row r="136" spans="1:4" ht="14.4" x14ac:dyDescent="0.3">
      <c r="A136" s="17">
        <f t="shared" si="2"/>
        <v>42035</v>
      </c>
      <c r="B136" s="22">
        <v>2.65</v>
      </c>
      <c r="C136" s="22">
        <v>2.46</v>
      </c>
      <c r="D136" s="22"/>
    </row>
    <row r="137" spans="1:4" ht="14.4" x14ac:dyDescent="0.3">
      <c r="A137" s="17">
        <f t="shared" si="2"/>
        <v>42063</v>
      </c>
      <c r="B137" s="22">
        <v>2.5099999999999998</v>
      </c>
      <c r="C137" s="22">
        <v>2.34</v>
      </c>
      <c r="D137" s="22"/>
    </row>
    <row r="138" spans="1:4" ht="14.4" x14ac:dyDescent="0.3">
      <c r="A138" s="17">
        <f t="shared" si="2"/>
        <v>42094</v>
      </c>
      <c r="B138" s="22">
        <v>2.38</v>
      </c>
      <c r="C138" s="22">
        <v>2.19</v>
      </c>
      <c r="D138" s="22"/>
    </row>
    <row r="139" spans="1:4" ht="14.4" x14ac:dyDescent="0.3">
      <c r="A139" s="17">
        <f>EOMONTH(A138,1)</f>
        <v>42124</v>
      </c>
      <c r="B139" s="22">
        <v>2.37</v>
      </c>
      <c r="C139" s="22">
        <v>2.15</v>
      </c>
      <c r="D139" s="22"/>
    </row>
    <row r="140" spans="1:4" ht="14.4" x14ac:dyDescent="0.3">
      <c r="A140" s="17">
        <f t="shared" ref="A140:A153" si="3">EOMONTH(A139,1)</f>
        <v>42155</v>
      </c>
      <c r="B140" s="22">
        <v>2.2999999999999998</v>
      </c>
      <c r="C140" s="22">
        <v>2.1</v>
      </c>
      <c r="D140" s="22"/>
    </row>
    <row r="141" spans="1:4" ht="14.4" x14ac:dyDescent="0.3">
      <c r="A141" s="17">
        <f t="shared" si="3"/>
        <v>42185</v>
      </c>
      <c r="B141" s="22">
        <v>2.25</v>
      </c>
      <c r="C141" s="22">
        <v>2.0699999999999998</v>
      </c>
      <c r="D141" s="22"/>
    </row>
    <row r="142" spans="1:4" ht="14.4" x14ac:dyDescent="0.3">
      <c r="A142" s="17">
        <f t="shared" si="3"/>
        <v>42216</v>
      </c>
      <c r="B142" s="22">
        <v>2.2999999999999998</v>
      </c>
      <c r="C142" s="22">
        <v>2.11</v>
      </c>
      <c r="D142" s="22"/>
    </row>
    <row r="143" spans="1:4" ht="14.4" x14ac:dyDescent="0.3">
      <c r="A143" s="17">
        <f t="shared" si="3"/>
        <v>42247</v>
      </c>
      <c r="B143" s="22">
        <v>2.29</v>
      </c>
      <c r="C143" s="22">
        <v>2.13</v>
      </c>
      <c r="D143" s="22"/>
    </row>
    <row r="144" spans="1:4" ht="14.4" x14ac:dyDescent="0.3">
      <c r="A144" s="17">
        <f t="shared" si="3"/>
        <v>42277</v>
      </c>
      <c r="B144" s="22">
        <v>2.2999999999999998</v>
      </c>
      <c r="C144" s="22">
        <v>2.14</v>
      </c>
      <c r="D144" s="22"/>
    </row>
    <row r="145" spans="1:4" ht="14.4" x14ac:dyDescent="0.3">
      <c r="A145" s="17">
        <f t="shared" si="3"/>
        <v>42308</v>
      </c>
      <c r="B145" s="22">
        <v>2.3199999999999998</v>
      </c>
      <c r="C145" s="22">
        <v>2.16</v>
      </c>
      <c r="D145" s="22"/>
    </row>
    <row r="146" spans="1:4" ht="14.4" x14ac:dyDescent="0.3">
      <c r="A146" s="17">
        <f t="shared" si="3"/>
        <v>42338</v>
      </c>
      <c r="B146" s="22">
        <v>2.2799999999999998</v>
      </c>
      <c r="C146" s="22">
        <v>2.11</v>
      </c>
      <c r="D146" s="22"/>
    </row>
    <row r="147" spans="1:4" ht="14.4" x14ac:dyDescent="0.3">
      <c r="A147" s="17">
        <f t="shared" si="3"/>
        <v>42369</v>
      </c>
      <c r="B147" s="22">
        <v>2.2200000000000002</v>
      </c>
      <c r="C147" s="22">
        <v>2.09</v>
      </c>
      <c r="D147" s="22"/>
    </row>
    <row r="148" spans="1:4" ht="14.4" x14ac:dyDescent="0.3">
      <c r="A148" s="17">
        <f t="shared" si="3"/>
        <v>42400</v>
      </c>
      <c r="B148" s="22">
        <v>2.2999999999999998</v>
      </c>
      <c r="C148" s="22">
        <v>2.08</v>
      </c>
      <c r="D148" s="22"/>
    </row>
    <row r="149" spans="1:4" ht="14.4" x14ac:dyDescent="0.3">
      <c r="A149" s="17">
        <f t="shared" si="3"/>
        <v>42429</v>
      </c>
      <c r="B149" s="22">
        <v>2.25</v>
      </c>
      <c r="C149" s="22">
        <v>2.0699999999999998</v>
      </c>
      <c r="D149" s="22"/>
    </row>
    <row r="150" spans="1:4" ht="14.4" x14ac:dyDescent="0.3">
      <c r="A150" s="17">
        <f t="shared" si="3"/>
        <v>42460</v>
      </c>
      <c r="B150" s="22">
        <v>2.16</v>
      </c>
      <c r="C150" s="22">
        <v>2.0099999999999998</v>
      </c>
      <c r="D150" s="22"/>
    </row>
    <row r="151" spans="1:4" ht="14.4" x14ac:dyDescent="0.3">
      <c r="A151" s="17">
        <f t="shared" si="3"/>
        <v>42490</v>
      </c>
      <c r="B151" s="22">
        <v>2.17</v>
      </c>
      <c r="C151" s="22">
        <v>2.02</v>
      </c>
      <c r="D151" s="22"/>
    </row>
    <row r="152" spans="1:4" ht="14.4" x14ac:dyDescent="0.3">
      <c r="A152" s="17">
        <f t="shared" si="3"/>
        <v>42521</v>
      </c>
      <c r="B152" s="22">
        <v>2.12</v>
      </c>
      <c r="C152" s="22">
        <v>1.95</v>
      </c>
      <c r="D152" s="22"/>
    </row>
    <row r="153" spans="1:4" ht="14.4" x14ac:dyDescent="0.3">
      <c r="A153" s="17">
        <f t="shared" si="3"/>
        <v>42551</v>
      </c>
      <c r="B153" s="22">
        <v>2.0699999999999998</v>
      </c>
      <c r="C153" s="22">
        <v>1.93</v>
      </c>
      <c r="D153" s="22"/>
    </row>
    <row r="154" spans="1:4" ht="14.4" x14ac:dyDescent="0.3">
      <c r="A154" s="17">
        <f>EOMONTH(A153,1)</f>
        <v>42582</v>
      </c>
      <c r="B154" s="22">
        <v>2.1</v>
      </c>
      <c r="C154" s="22">
        <v>1.93</v>
      </c>
      <c r="D154" s="22"/>
    </row>
    <row r="155" spans="1:4" ht="14.4" x14ac:dyDescent="0.3">
      <c r="A155" s="17">
        <f t="shared" ref="A155:A170" si="4">EOMONTH(A154,1)</f>
        <v>42613</v>
      </c>
      <c r="B155" s="22">
        <v>2.0299999999999998</v>
      </c>
      <c r="C155" s="22">
        <v>1.89</v>
      </c>
      <c r="D155" s="22"/>
    </row>
    <row r="156" spans="1:4" ht="14.4" x14ac:dyDescent="0.3">
      <c r="A156" s="17">
        <f t="shared" si="4"/>
        <v>42643</v>
      </c>
      <c r="B156" s="22">
        <v>2</v>
      </c>
      <c r="C156" s="22">
        <v>1.86</v>
      </c>
      <c r="D156" s="22"/>
    </row>
    <row r="157" spans="1:4" ht="14.4" x14ac:dyDescent="0.3">
      <c r="A157" s="17">
        <f t="shared" si="4"/>
        <v>42674</v>
      </c>
      <c r="B157" s="22">
        <v>2</v>
      </c>
      <c r="C157" s="22">
        <v>1.86</v>
      </c>
      <c r="D157" s="22"/>
    </row>
    <row r="158" spans="1:4" ht="14.4" x14ac:dyDescent="0.3">
      <c r="A158" s="17">
        <f t="shared" si="4"/>
        <v>42704</v>
      </c>
      <c r="B158" s="22">
        <v>1.91</v>
      </c>
      <c r="C158" s="22">
        <v>1.81</v>
      </c>
      <c r="D158" s="22"/>
    </row>
    <row r="159" spans="1:4" ht="14.4" x14ac:dyDescent="0.3">
      <c r="A159" s="17">
        <f t="shared" si="4"/>
        <v>42735</v>
      </c>
      <c r="B159" s="22">
        <v>1.96</v>
      </c>
      <c r="C159" s="22">
        <v>1.8</v>
      </c>
      <c r="D159" s="22"/>
    </row>
    <row r="160" spans="1:4" ht="14.4" x14ac:dyDescent="0.3">
      <c r="A160" s="17">
        <f t="shared" si="4"/>
        <v>42766</v>
      </c>
      <c r="B160" s="22">
        <v>2.06</v>
      </c>
      <c r="C160" s="22">
        <v>1.87</v>
      </c>
      <c r="D160" s="22"/>
    </row>
    <row r="161" spans="1:4" ht="14.4" x14ac:dyDescent="0.3">
      <c r="A161" s="17">
        <f t="shared" si="4"/>
        <v>42794</v>
      </c>
      <c r="B161" s="22">
        <v>2.02</v>
      </c>
      <c r="C161" s="22">
        <v>1.91</v>
      </c>
      <c r="D161" s="22"/>
    </row>
    <row r="162" spans="1:4" ht="14.4" x14ac:dyDescent="0.3">
      <c r="A162" s="17">
        <f t="shared" si="4"/>
        <v>42825</v>
      </c>
      <c r="B162" s="22">
        <v>2.06</v>
      </c>
      <c r="C162" s="22">
        <v>1.97</v>
      </c>
      <c r="D162" s="22"/>
    </row>
    <row r="163" spans="1:4" ht="14.4" x14ac:dyDescent="0.3">
      <c r="A163" s="17">
        <f t="shared" si="4"/>
        <v>42855</v>
      </c>
      <c r="B163" s="22">
        <v>2.09</v>
      </c>
      <c r="C163" s="22">
        <v>2.02</v>
      </c>
      <c r="D163" s="22"/>
    </row>
    <row r="164" spans="1:4" ht="14.4" x14ac:dyDescent="0.3">
      <c r="A164" s="17">
        <f t="shared" si="4"/>
        <v>42886</v>
      </c>
      <c r="B164" s="22">
        <v>2.1</v>
      </c>
      <c r="C164" s="22">
        <v>2.04</v>
      </c>
      <c r="D164" s="22"/>
    </row>
    <row r="165" spans="1:4" ht="14.4" x14ac:dyDescent="0.3">
      <c r="A165" s="17">
        <f t="shared" si="4"/>
        <v>42916</v>
      </c>
      <c r="B165" s="22">
        <v>2.11</v>
      </c>
      <c r="C165" s="22">
        <v>2.0499999999999998</v>
      </c>
      <c r="D165" s="22"/>
    </row>
    <row r="166" spans="1:4" ht="14.4" x14ac:dyDescent="0.3">
      <c r="A166" s="17">
        <f t="shared" si="4"/>
        <v>42947</v>
      </c>
      <c r="B166" s="22">
        <v>2.11</v>
      </c>
      <c r="C166" s="22">
        <v>2.0499999999999998</v>
      </c>
      <c r="D166" s="22"/>
    </row>
    <row r="167" spans="1:4" ht="14.4" x14ac:dyDescent="0.3">
      <c r="A167" s="17">
        <f t="shared" si="4"/>
        <v>42978</v>
      </c>
      <c r="B167" s="22">
        <v>2.1</v>
      </c>
      <c r="C167" s="22">
        <v>2.04</v>
      </c>
      <c r="D167" s="22"/>
    </row>
    <row r="168" spans="1:4" ht="14.4" x14ac:dyDescent="0.3">
      <c r="A168" s="17">
        <f t="shared" si="4"/>
        <v>43008</v>
      </c>
      <c r="B168" s="22">
        <v>2.12</v>
      </c>
      <c r="C168" s="22">
        <v>2.0499999999999998</v>
      </c>
      <c r="D168" s="22"/>
    </row>
    <row r="169" spans="1:4" ht="14.4" x14ac:dyDescent="0.3">
      <c r="A169" s="17">
        <f t="shared" si="4"/>
        <v>43039</v>
      </c>
      <c r="B169" s="22">
        <v>2.17</v>
      </c>
      <c r="C169" s="22">
        <v>2.11</v>
      </c>
      <c r="D169" s="22"/>
    </row>
    <row r="170" spans="1:4" ht="14.4" x14ac:dyDescent="0.3">
      <c r="A170" s="17">
        <f t="shared" si="4"/>
        <v>43069</v>
      </c>
      <c r="B170" s="22">
        <v>2.19</v>
      </c>
      <c r="C170" s="22">
        <v>2.15</v>
      </c>
      <c r="D170" s="22"/>
    </row>
    <row r="171" spans="1:4" ht="14.4" x14ac:dyDescent="0.3">
      <c r="A171" s="17">
        <f>EOMONTH(A170,1)</f>
        <v>43100</v>
      </c>
      <c r="B171" s="22">
        <v>2.2200000000000002</v>
      </c>
      <c r="C171" s="22">
        <v>2.19</v>
      </c>
      <c r="D171" s="22"/>
    </row>
    <row r="172" spans="1:4" ht="14.4" x14ac:dyDescent="0.3">
      <c r="A172" s="17">
        <f t="shared" ref="A172:A198" si="5">EOMONTH(A171,1)</f>
        <v>43131</v>
      </c>
      <c r="B172" s="22">
        <v>2.2999999999999998</v>
      </c>
      <c r="C172" s="22">
        <v>2.2599999999999998</v>
      </c>
      <c r="D172" s="22"/>
    </row>
    <row r="173" spans="1:4" ht="14.4" x14ac:dyDescent="0.3">
      <c r="A173" s="17">
        <f t="shared" si="5"/>
        <v>43159</v>
      </c>
      <c r="B173" s="22">
        <v>2.3199999999999998</v>
      </c>
      <c r="C173" s="22">
        <v>2.33</v>
      </c>
      <c r="D173" s="22"/>
    </row>
    <row r="174" spans="1:4" ht="14.4" x14ac:dyDescent="0.3">
      <c r="A174" s="17">
        <f t="shared" si="5"/>
        <v>43190</v>
      </c>
      <c r="B174" s="22">
        <v>2.41</v>
      </c>
      <c r="C174" s="22">
        <v>2.44</v>
      </c>
      <c r="D174" s="22"/>
    </row>
    <row r="175" spans="1:4" ht="14.4" x14ac:dyDescent="0.3">
      <c r="A175" s="17">
        <f t="shared" si="5"/>
        <v>43220</v>
      </c>
      <c r="B175" s="22">
        <v>2.44</v>
      </c>
      <c r="C175" s="22">
        <v>2.48</v>
      </c>
      <c r="D175" s="22"/>
    </row>
    <row r="176" spans="1:4" ht="14.4" x14ac:dyDescent="0.3">
      <c r="A176" s="17">
        <f t="shared" si="5"/>
        <v>43251</v>
      </c>
      <c r="B176" s="22">
        <v>2.4300000000000002</v>
      </c>
      <c r="C176" s="22">
        <v>2.4900000000000002</v>
      </c>
      <c r="D176" s="22"/>
    </row>
    <row r="177" spans="1:4" ht="14.4" x14ac:dyDescent="0.3">
      <c r="A177" s="17">
        <f t="shared" si="5"/>
        <v>43281</v>
      </c>
      <c r="B177" s="22">
        <v>2.4300000000000002</v>
      </c>
      <c r="C177" s="22">
        <v>2.48</v>
      </c>
      <c r="D177" s="22"/>
    </row>
    <row r="178" spans="1:4" ht="14.4" x14ac:dyDescent="0.3">
      <c r="A178" s="17">
        <f t="shared" si="5"/>
        <v>43312</v>
      </c>
      <c r="B178" s="22">
        <v>2.4500000000000002</v>
      </c>
      <c r="C178" s="22">
        <v>2.4900000000000002</v>
      </c>
      <c r="D178" s="22"/>
    </row>
    <row r="179" spans="1:4" ht="14.4" x14ac:dyDescent="0.3">
      <c r="A179" s="17">
        <f t="shared" si="5"/>
        <v>43343</v>
      </c>
      <c r="B179" s="22">
        <v>2.4900000000000002</v>
      </c>
      <c r="C179" s="22">
        <v>2.5299999999999998</v>
      </c>
      <c r="D179" s="22"/>
    </row>
    <row r="180" spans="1:4" ht="14.4" x14ac:dyDescent="0.3">
      <c r="A180" s="17">
        <f t="shared" si="5"/>
        <v>43373</v>
      </c>
      <c r="B180" s="22">
        <v>2.54</v>
      </c>
      <c r="C180" s="22">
        <v>2.58</v>
      </c>
      <c r="D180" s="22"/>
    </row>
    <row r="181" spans="1:4" ht="14.4" x14ac:dyDescent="0.3">
      <c r="A181" s="17">
        <f t="shared" si="5"/>
        <v>43404</v>
      </c>
      <c r="B181" s="22">
        <v>2.61</v>
      </c>
      <c r="C181" s="22">
        <v>2.67</v>
      </c>
      <c r="D181" s="22"/>
    </row>
    <row r="182" spans="1:4" ht="14.4" x14ac:dyDescent="0.3">
      <c r="A182" s="17">
        <f t="shared" si="5"/>
        <v>43434</v>
      </c>
      <c r="B182" s="22">
        <v>2.68</v>
      </c>
      <c r="C182" s="22">
        <v>2.78</v>
      </c>
      <c r="D182" s="22"/>
    </row>
    <row r="183" spans="1:4" ht="14.4" x14ac:dyDescent="0.3">
      <c r="A183" s="17">
        <f t="shared" si="5"/>
        <v>43465</v>
      </c>
      <c r="B183" s="22">
        <v>2.79</v>
      </c>
      <c r="C183" s="22">
        <v>2.91</v>
      </c>
      <c r="D183" s="22"/>
    </row>
    <row r="184" spans="1:4" ht="14.4" x14ac:dyDescent="0.3">
      <c r="A184" s="17">
        <f t="shared" si="5"/>
        <v>43496</v>
      </c>
      <c r="B184" s="22">
        <v>2.79</v>
      </c>
      <c r="C184" s="22">
        <v>2.97</v>
      </c>
      <c r="D184" s="22"/>
    </row>
    <row r="185" spans="1:4" ht="14.4" x14ac:dyDescent="0.3">
      <c r="A185" s="17">
        <f t="shared" si="5"/>
        <v>43524</v>
      </c>
      <c r="B185" s="22">
        <v>2.82</v>
      </c>
      <c r="C185" s="22">
        <v>2.99</v>
      </c>
      <c r="D185" s="22"/>
    </row>
    <row r="186" spans="1:4" ht="14.4" x14ac:dyDescent="0.3">
      <c r="A186" s="17">
        <f t="shared" si="5"/>
        <v>43555</v>
      </c>
      <c r="B186" s="22">
        <v>2.8</v>
      </c>
      <c r="C186" s="22">
        <v>2.92</v>
      </c>
      <c r="D186" s="22"/>
    </row>
    <row r="187" spans="1:4" ht="14.4" x14ac:dyDescent="0.3">
      <c r="A187" s="17">
        <f t="shared" si="5"/>
        <v>43585</v>
      </c>
      <c r="B187" s="22">
        <v>2.76</v>
      </c>
      <c r="C187" s="22">
        <v>2.86</v>
      </c>
      <c r="D187" s="22"/>
    </row>
    <row r="188" spans="1:4" ht="14.4" x14ac:dyDescent="0.3">
      <c r="A188" s="17">
        <f t="shared" si="5"/>
        <v>43616</v>
      </c>
      <c r="B188" s="22">
        <v>2.75</v>
      </c>
      <c r="C188" s="22">
        <v>2.82</v>
      </c>
      <c r="D188" s="22"/>
    </row>
    <row r="189" spans="1:4" ht="14.4" x14ac:dyDescent="0.3">
      <c r="A189" s="17">
        <f t="shared" si="5"/>
        <v>43646</v>
      </c>
      <c r="B189" s="22">
        <v>2.71</v>
      </c>
      <c r="C189" s="22">
        <v>2.76</v>
      </c>
      <c r="D189" s="22"/>
    </row>
    <row r="190" spans="1:4" ht="14.4" x14ac:dyDescent="0.3">
      <c r="A190" s="17">
        <f t="shared" si="5"/>
        <v>43677</v>
      </c>
      <c r="B190" s="22">
        <v>2.65</v>
      </c>
      <c r="C190" s="22">
        <v>2.69</v>
      </c>
      <c r="D190" s="22"/>
    </row>
    <row r="191" spans="1:4" ht="14.4" x14ac:dyDescent="0.3">
      <c r="A191" s="17">
        <f t="shared" si="5"/>
        <v>43708</v>
      </c>
      <c r="B191" s="22">
        <v>2.61</v>
      </c>
      <c r="C191" s="22">
        <v>2.64</v>
      </c>
      <c r="D191" s="22"/>
    </row>
    <row r="192" spans="1:4" ht="14.4" x14ac:dyDescent="0.3">
      <c r="A192" s="17">
        <f t="shared" si="5"/>
        <v>43738</v>
      </c>
      <c r="B192" s="22">
        <v>2.4900000000000002</v>
      </c>
      <c r="C192" s="22">
        <v>2.4900000000000002</v>
      </c>
      <c r="D192" s="22"/>
    </row>
    <row r="193" spans="1:4" ht="14.4" x14ac:dyDescent="0.3">
      <c r="A193" s="17">
        <f t="shared" si="5"/>
        <v>43769</v>
      </c>
      <c r="B193" s="22">
        <v>2.42</v>
      </c>
      <c r="C193" s="22">
        <v>2.4</v>
      </c>
      <c r="D193" s="22"/>
    </row>
    <row r="194" spans="1:4" ht="14.4" x14ac:dyDescent="0.3">
      <c r="A194" s="17">
        <f t="shared" si="5"/>
        <v>43799</v>
      </c>
      <c r="B194" s="22">
        <v>2.38</v>
      </c>
      <c r="C194" s="22">
        <v>2.36</v>
      </c>
      <c r="D194" s="22"/>
    </row>
    <row r="195" spans="1:4" ht="14.4" x14ac:dyDescent="0.3">
      <c r="A195" s="17">
        <f t="shared" si="5"/>
        <v>43830</v>
      </c>
      <c r="B195" s="22">
        <v>2.35</v>
      </c>
      <c r="C195" s="22">
        <v>2.35</v>
      </c>
      <c r="D195" s="22"/>
    </row>
    <row r="196" spans="1:4" ht="14.4" x14ac:dyDescent="0.3">
      <c r="A196" s="17">
        <f t="shared" si="5"/>
        <v>43861</v>
      </c>
      <c r="B196" s="22">
        <v>2.38</v>
      </c>
      <c r="C196" s="22">
        <v>2.36</v>
      </c>
      <c r="D196" s="22">
        <f>'ČBA Hypomonitor – Cely sektor'!I7</f>
        <v>2.3608547339539832</v>
      </c>
    </row>
    <row r="197" spans="1:4" ht="14.4" x14ac:dyDescent="0.3">
      <c r="A197" s="17">
        <f t="shared" si="5"/>
        <v>43890</v>
      </c>
      <c r="B197" s="22">
        <v>2.4300000000000002</v>
      </c>
      <c r="C197" s="22">
        <v>2.4300000000000002</v>
      </c>
      <c r="D197" s="22">
        <f>'ČBA Hypomonitor – Cely sektor'!I8</f>
        <v>2.420600617795488</v>
      </c>
    </row>
    <row r="198" spans="1:4" ht="14.4" x14ac:dyDescent="0.3">
      <c r="A198" s="17">
        <f t="shared" si="5"/>
        <v>43921</v>
      </c>
      <c r="B198" s="22">
        <v>2.42</v>
      </c>
      <c r="C198" s="22">
        <v>2.44</v>
      </c>
      <c r="D198" s="22">
        <f>'ČBA Hypomonitor – Cely sektor'!I9</f>
        <v>2.4242578720499393</v>
      </c>
    </row>
    <row r="199" spans="1:4" ht="14.4" x14ac:dyDescent="0.3">
      <c r="A199" s="17">
        <f>EOMONTH(A198,1)</f>
        <v>43951</v>
      </c>
      <c r="B199" s="22">
        <v>2.37</v>
      </c>
      <c r="C199" s="22">
        <v>2.38</v>
      </c>
      <c r="D199" s="22">
        <f>'ČBA Hypomonitor – Cely sektor'!I10</f>
        <v>2.3656421777732262</v>
      </c>
    </row>
    <row r="200" spans="1:4" ht="14.4" x14ac:dyDescent="0.3">
      <c r="A200" s="17">
        <f t="shared" ref="A200:A211" si="6">EOMONTH(A199,1)</f>
        <v>43982</v>
      </c>
      <c r="B200" s="22">
        <v>2.39</v>
      </c>
      <c r="C200" s="22">
        <v>2.2999999999999998</v>
      </c>
      <c r="D200" s="22">
        <f>'ČBA Hypomonitor – Cely sektor'!I11</f>
        <v>2.2871270697682111</v>
      </c>
    </row>
    <row r="201" spans="1:4" ht="14.4" x14ac:dyDescent="0.3">
      <c r="A201" s="17">
        <f t="shared" si="6"/>
        <v>44012</v>
      </c>
      <c r="B201" s="22">
        <v>2.2999999999999998</v>
      </c>
      <c r="C201" s="22">
        <v>2.21</v>
      </c>
      <c r="D201" s="22">
        <f>'ČBA Hypomonitor – Cely sektor'!I12</f>
        <v>2.1978509315374741</v>
      </c>
    </row>
    <row r="202" spans="1:4" ht="14.4" x14ac:dyDescent="0.3">
      <c r="A202" s="17">
        <f t="shared" si="6"/>
        <v>44043</v>
      </c>
      <c r="B202" s="22">
        <v>2.23</v>
      </c>
      <c r="C202" s="22">
        <v>2.13</v>
      </c>
      <c r="D202" s="22">
        <f>'ČBA Hypomonitor – Cely sektor'!I13</f>
        <v>2.1358243306606695</v>
      </c>
    </row>
    <row r="203" spans="1:4" ht="14.4" x14ac:dyDescent="0.3">
      <c r="A203" s="17">
        <f t="shared" si="6"/>
        <v>44074</v>
      </c>
      <c r="B203" s="22">
        <v>2.17</v>
      </c>
      <c r="C203" s="22">
        <v>2.1</v>
      </c>
      <c r="D203" s="22">
        <f>'ČBA Hypomonitor – Cely sektor'!I14</f>
        <v>2.1098770548904344</v>
      </c>
    </row>
    <row r="204" spans="1:4" ht="14.4" x14ac:dyDescent="0.3">
      <c r="A204" s="17">
        <f t="shared" si="6"/>
        <v>44104</v>
      </c>
      <c r="B204" s="22">
        <v>2.12</v>
      </c>
      <c r="C204" s="22">
        <v>2.0699999999999998</v>
      </c>
      <c r="D204" s="22">
        <f>'ČBA Hypomonitor – Cely sektor'!I15</f>
        <v>2.0769697492654866</v>
      </c>
    </row>
    <row r="205" spans="1:4" ht="14.4" x14ac:dyDescent="0.3">
      <c r="A205" s="17">
        <f t="shared" si="6"/>
        <v>44135</v>
      </c>
      <c r="B205" s="22">
        <v>2.08</v>
      </c>
      <c r="C205" s="22">
        <v>2.0299999999999998</v>
      </c>
      <c r="D205" s="22">
        <f>'ČBA Hypomonitor – Cely sektor'!I16</f>
        <v>2.0355851377765015</v>
      </c>
    </row>
    <row r="206" spans="1:4" ht="14.4" x14ac:dyDescent="0.3">
      <c r="A206" s="17">
        <f t="shared" si="6"/>
        <v>44165</v>
      </c>
      <c r="B206" s="22">
        <v>2.04</v>
      </c>
      <c r="C206" s="22">
        <v>1.99</v>
      </c>
      <c r="D206" s="22">
        <f>'ČBA Hypomonitor – Cely sektor'!I17</f>
        <v>1.9929021486054639</v>
      </c>
    </row>
    <row r="207" spans="1:4" ht="14.4" x14ac:dyDescent="0.3">
      <c r="A207" s="17">
        <f t="shared" si="6"/>
        <v>44196</v>
      </c>
      <c r="B207" s="22">
        <v>2.0099999999999998</v>
      </c>
      <c r="C207" s="22">
        <v>1.96</v>
      </c>
      <c r="D207" s="22">
        <f>'ČBA Hypomonitor – Cely sektor'!I18</f>
        <v>1.9747751950333787</v>
      </c>
    </row>
    <row r="208" spans="1:4" ht="14.4" x14ac:dyDescent="0.3">
      <c r="A208" s="17">
        <f t="shared" si="6"/>
        <v>44227</v>
      </c>
      <c r="B208" s="22">
        <v>1.99</v>
      </c>
      <c r="C208" s="22">
        <v>1.93</v>
      </c>
      <c r="D208" s="22">
        <f>'ČBA Hypomonitor – Cely sektor'!I19</f>
        <v>1.9504859507856065</v>
      </c>
    </row>
    <row r="209" spans="1:6" ht="14.4" x14ac:dyDescent="0.3">
      <c r="A209" s="17">
        <f t="shared" si="6"/>
        <v>44255</v>
      </c>
      <c r="B209" s="22">
        <v>1.99</v>
      </c>
      <c r="C209" s="22">
        <v>1.94</v>
      </c>
      <c r="D209" s="22">
        <f>'ČBA Hypomonitor – Cely sektor'!I20</f>
        <v>1.9513851682325805</v>
      </c>
    </row>
    <row r="210" spans="1:6" ht="14.4" x14ac:dyDescent="0.3">
      <c r="A210" s="17">
        <f t="shared" si="6"/>
        <v>44286</v>
      </c>
      <c r="B210" s="22">
        <v>1.98</v>
      </c>
      <c r="C210" s="22">
        <v>1.95</v>
      </c>
      <c r="D210" s="22">
        <f>'ČBA Hypomonitor – Cely sektor'!I21</f>
        <v>1.9643209636773027</v>
      </c>
    </row>
    <row r="211" spans="1:6" ht="14.4" x14ac:dyDescent="0.3">
      <c r="A211" s="17">
        <f t="shared" si="6"/>
        <v>44316</v>
      </c>
      <c r="B211" s="22">
        <v>2.0099999999999998</v>
      </c>
      <c r="C211" s="22">
        <v>1.99</v>
      </c>
      <c r="D211" s="22">
        <f>'ČBA Hypomonitor – Cely sektor'!I22</f>
        <v>1.9980247855358573</v>
      </c>
    </row>
    <row r="212" spans="1:6" ht="14.4" x14ac:dyDescent="0.3">
      <c r="A212" s="17">
        <f>EOMONTH(A211,1)</f>
        <v>44347</v>
      </c>
      <c r="B212" s="22">
        <v>2.06</v>
      </c>
      <c r="C212" s="22">
        <v>2.0499999999999998</v>
      </c>
      <c r="D212" s="22">
        <f>'ČBA Hypomonitor – Cely sektor'!I23</f>
        <v>2.0700934285896042</v>
      </c>
    </row>
    <row r="213" spans="1:6" ht="14.4" x14ac:dyDescent="0.3">
      <c r="A213" s="17">
        <f t="shared" ref="A213:A239" si="7">EOMONTH(A212,1)</f>
        <v>44377</v>
      </c>
      <c r="B213" s="22">
        <v>2.12</v>
      </c>
      <c r="C213" s="22">
        <v>2.13</v>
      </c>
      <c r="D213" s="22">
        <f>'ČBA Hypomonitor – Cely sektor'!I24</f>
        <v>2.1341830259123373</v>
      </c>
    </row>
    <row r="214" spans="1:6" ht="14.4" x14ac:dyDescent="0.3">
      <c r="A214" s="17">
        <f t="shared" si="7"/>
        <v>44408</v>
      </c>
      <c r="B214" s="22">
        <v>2.2000000000000002</v>
      </c>
      <c r="C214" s="22">
        <v>2.2200000000000002</v>
      </c>
      <c r="D214" s="22">
        <f>'ČBA Hypomonitor – Cely sektor'!I25</f>
        <v>2.2212618413409753</v>
      </c>
    </row>
    <row r="215" spans="1:6" ht="14.4" x14ac:dyDescent="0.3">
      <c r="A215" s="17">
        <f t="shared" si="7"/>
        <v>44439</v>
      </c>
      <c r="B215" s="22">
        <v>2.27</v>
      </c>
      <c r="C215" s="22">
        <v>2.31</v>
      </c>
      <c r="D215" s="22">
        <f>'ČBA Hypomonitor – Cely sektor'!I26</f>
        <v>2.3153304615078834</v>
      </c>
    </row>
    <row r="216" spans="1:6" ht="14.4" x14ac:dyDescent="0.3">
      <c r="A216" s="17">
        <f t="shared" si="7"/>
        <v>44469</v>
      </c>
      <c r="B216" s="22">
        <v>2.37</v>
      </c>
      <c r="C216" s="22">
        <v>2.42</v>
      </c>
      <c r="D216" s="22">
        <f>'ČBA Hypomonitor – Cely sektor'!I27</f>
        <v>2.4302008435003519</v>
      </c>
    </row>
    <row r="217" spans="1:6" ht="14.4" x14ac:dyDescent="0.3">
      <c r="A217" s="17">
        <f t="shared" si="7"/>
        <v>44500</v>
      </c>
      <c r="B217" s="18">
        <v>2.48</v>
      </c>
      <c r="C217" s="22">
        <v>2.54</v>
      </c>
      <c r="D217" s="22">
        <f>'ČBA Hypomonitor – Cely sektor'!I28</f>
        <v>2.5422964195124065</v>
      </c>
    </row>
    <row r="218" spans="1:6" ht="14.4" x14ac:dyDescent="0.3">
      <c r="A218" s="17">
        <f t="shared" si="7"/>
        <v>44530</v>
      </c>
      <c r="B218" s="18">
        <v>2.63</v>
      </c>
      <c r="C218" s="22">
        <v>2.71</v>
      </c>
      <c r="D218" s="22">
        <f>'ČBA Hypomonitor – Cely sektor'!I29</f>
        <v>2.7026796741586585</v>
      </c>
    </row>
    <row r="219" spans="1:6" ht="14.4" x14ac:dyDescent="0.3">
      <c r="A219" s="17">
        <f t="shared" si="7"/>
        <v>44561</v>
      </c>
      <c r="B219" s="18">
        <v>2.85</v>
      </c>
      <c r="C219" s="22">
        <v>3.01</v>
      </c>
      <c r="D219" s="22">
        <f>'ČBA Hypomonitor – Cely sektor'!I30</f>
        <v>2.9970672731181733</v>
      </c>
    </row>
    <row r="220" spans="1:6" ht="14.4" x14ac:dyDescent="0.3">
      <c r="A220" s="17">
        <f t="shared" si="7"/>
        <v>44592</v>
      </c>
      <c r="B220" s="18">
        <v>3.16</v>
      </c>
      <c r="C220" s="22">
        <v>3.4</v>
      </c>
      <c r="D220" s="22">
        <f>'ČBA Hypomonitor – Cely sektor'!I31</f>
        <v>3.3861847190609131</v>
      </c>
    </row>
    <row r="221" spans="1:6" ht="19.899999999999999" x14ac:dyDescent="0.45">
      <c r="A221" s="17">
        <f t="shared" si="7"/>
        <v>44620</v>
      </c>
      <c r="B221" s="18">
        <v>3.46</v>
      </c>
      <c r="C221" s="18">
        <v>3.85</v>
      </c>
      <c r="D221" s="22">
        <f>'ČBA Hypomonitor – Cely sektor'!I32</f>
        <v>3.8364811917760142</v>
      </c>
      <c r="F221" s="39" t="s">
        <v>24</v>
      </c>
    </row>
    <row r="222" spans="1:6" ht="14.4" x14ac:dyDescent="0.3">
      <c r="A222" s="17">
        <f t="shared" si="7"/>
        <v>44651</v>
      </c>
      <c r="B222" s="18">
        <v>3.73</v>
      </c>
      <c r="C222" s="18">
        <v>4.1900000000000004</v>
      </c>
      <c r="D222" s="22">
        <f>'ČBA Hypomonitor – Cely sektor'!I33</f>
        <v>4.1493708136598295</v>
      </c>
    </row>
    <row r="223" spans="1:6" ht="14.4" x14ac:dyDescent="0.3">
      <c r="A223" s="17">
        <f t="shared" si="7"/>
        <v>44681</v>
      </c>
      <c r="B223" s="18">
        <v>3.86</v>
      </c>
      <c r="C223" s="18">
        <v>4.42</v>
      </c>
      <c r="D223" s="22">
        <f>'ČBA Hypomonitor – Cely sektor'!I34</f>
        <v>4.3925788665237064</v>
      </c>
    </row>
    <row r="224" spans="1:6" ht="14.4" x14ac:dyDescent="0.3">
      <c r="A224" s="17">
        <f t="shared" si="7"/>
        <v>44712</v>
      </c>
      <c r="B224" s="18">
        <v>4.04</v>
      </c>
      <c r="C224" s="18">
        <v>4.67</v>
      </c>
      <c r="D224" s="22">
        <f>'ČBA Hypomonitor – Cely sektor'!I35</f>
        <v>4.6359934964102996</v>
      </c>
    </row>
    <row r="225" spans="1:7" ht="14.4" x14ac:dyDescent="0.3">
      <c r="A225" s="17">
        <f t="shared" si="7"/>
        <v>44742</v>
      </c>
      <c r="B225" s="18">
        <v>4.26</v>
      </c>
      <c r="C225" s="18">
        <v>5.05</v>
      </c>
      <c r="D225" s="22">
        <f>'ČBA Hypomonitor – Cely sektor'!I36</f>
        <v>5.0126572238264151</v>
      </c>
    </row>
    <row r="226" spans="1:7" ht="14.4" x14ac:dyDescent="0.3">
      <c r="A226" s="17">
        <f t="shared" si="7"/>
        <v>44773</v>
      </c>
      <c r="B226" s="18">
        <v>4.53</v>
      </c>
      <c r="C226" s="18">
        <v>5.49</v>
      </c>
      <c r="D226" s="22">
        <f>'ČBA Hypomonitor – Cely sektor'!I37</f>
        <v>5.4227717182026351</v>
      </c>
    </row>
    <row r="227" spans="1:7" ht="14.4" x14ac:dyDescent="0.3">
      <c r="A227" s="17">
        <f t="shared" si="7"/>
        <v>44804</v>
      </c>
      <c r="B227" s="18">
        <v>4.55</v>
      </c>
      <c r="C227" s="18">
        <v>5.85</v>
      </c>
      <c r="D227" s="22">
        <f>'ČBA Hypomonitor – Cely sektor'!I38</f>
        <v>5.7609349188184442</v>
      </c>
    </row>
    <row r="228" spans="1:7" ht="14.4" x14ac:dyDescent="0.3">
      <c r="A228" s="17">
        <f t="shared" si="7"/>
        <v>44834</v>
      </c>
      <c r="B228" s="18">
        <v>4.6399999999999997</v>
      </c>
      <c r="C228" s="18">
        <v>5.91</v>
      </c>
      <c r="D228" s="22">
        <f>'ČBA Hypomonitor – Cely sektor'!I39</f>
        <v>5.8256281095178499</v>
      </c>
    </row>
    <row r="229" spans="1:7" ht="14.4" x14ac:dyDescent="0.3">
      <c r="A229" s="17">
        <f t="shared" si="7"/>
        <v>44865</v>
      </c>
      <c r="B229" s="18">
        <v>4.63</v>
      </c>
      <c r="C229" s="18">
        <v>5.97</v>
      </c>
      <c r="D229" s="22">
        <f>'ČBA Hypomonitor – Cely sektor'!I40</f>
        <v>5.8574535963610073</v>
      </c>
    </row>
    <row r="230" spans="1:7" ht="14.4" x14ac:dyDescent="0.3">
      <c r="A230" s="17">
        <f t="shared" si="7"/>
        <v>44895</v>
      </c>
      <c r="B230" s="18">
        <v>4.6100000000000003</v>
      </c>
      <c r="C230" s="18">
        <v>6.07</v>
      </c>
      <c r="D230" s="22">
        <f>'ČBA Hypomonitor – Cely sektor'!I41</f>
        <v>5.9633147998238929</v>
      </c>
    </row>
    <row r="231" spans="1:7" ht="14.4" x14ac:dyDescent="0.3">
      <c r="A231" s="17">
        <f t="shared" si="7"/>
        <v>44926</v>
      </c>
      <c r="B231" s="18">
        <v>4.68</v>
      </c>
      <c r="C231" s="18">
        <v>6.08</v>
      </c>
      <c r="D231" s="22">
        <f>'ČBA Hypomonitor – Cely sektor'!I42</f>
        <v>5.9827677270901871</v>
      </c>
    </row>
    <row r="232" spans="1:7" ht="14.4" x14ac:dyDescent="0.3">
      <c r="A232" s="17">
        <f t="shared" si="7"/>
        <v>44957</v>
      </c>
      <c r="B232" s="18">
        <v>4.6399999999999997</v>
      </c>
      <c r="C232" s="18">
        <v>6.03</v>
      </c>
      <c r="D232" s="22">
        <f>'ČBA Hypomonitor – Cely sektor'!I43</f>
        <v>5.9276595592692702</v>
      </c>
    </row>
    <row r="233" spans="1:7" ht="14.4" x14ac:dyDescent="0.3">
      <c r="A233" s="17">
        <f t="shared" si="7"/>
        <v>44985</v>
      </c>
      <c r="B233" s="18">
        <v>4.8499999999999996</v>
      </c>
      <c r="C233" s="18">
        <v>5.98</v>
      </c>
      <c r="D233" s="22">
        <f>'ČBA Hypomonitor – Cely sektor'!I44</f>
        <v>5.8953614304893938</v>
      </c>
    </row>
    <row r="234" spans="1:7" ht="14.4" x14ac:dyDescent="0.3">
      <c r="A234" s="17">
        <f t="shared" si="7"/>
        <v>45016</v>
      </c>
      <c r="B234" s="18">
        <v>4.99</v>
      </c>
      <c r="C234" s="18">
        <v>5.94</v>
      </c>
      <c r="D234" s="22">
        <f>'ČBA Hypomonitor – Cely sektor'!I45</f>
        <v>5.8606686114000972</v>
      </c>
    </row>
    <row r="235" spans="1:7" ht="14.4" x14ac:dyDescent="0.3">
      <c r="A235" s="17">
        <f t="shared" si="7"/>
        <v>45046</v>
      </c>
      <c r="B235" s="18">
        <v>5.12</v>
      </c>
      <c r="C235" s="18">
        <v>5.98</v>
      </c>
      <c r="D235" s="22">
        <f>'ČBA Hypomonitor – Cely sektor'!I46</f>
        <v>5.8897134025736602</v>
      </c>
    </row>
    <row r="236" spans="1:7" ht="14.4" x14ac:dyDescent="0.3">
      <c r="A236" s="17">
        <f t="shared" si="7"/>
        <v>45077</v>
      </c>
      <c r="B236" s="18">
        <v>5.13</v>
      </c>
      <c r="C236" s="18">
        <v>5.99</v>
      </c>
      <c r="D236" s="22">
        <f>'ČBA Hypomonitor – Cely sektor'!I47</f>
        <v>5.8986681493522539</v>
      </c>
    </row>
    <row r="237" spans="1:7" x14ac:dyDescent="0.3">
      <c r="A237" s="17">
        <f t="shared" si="7"/>
        <v>45107</v>
      </c>
      <c r="B237" s="18">
        <v>5.23</v>
      </c>
      <c r="C237" s="18">
        <v>5.96</v>
      </c>
      <c r="D237" s="22">
        <f>'ČBA Hypomonitor – Cely sektor'!I48</f>
        <v>5.8600236855699182</v>
      </c>
      <c r="F237" s="36" t="s">
        <v>42</v>
      </c>
      <c r="G237" s="36"/>
    </row>
    <row r="238" spans="1:7" ht="14.4" x14ac:dyDescent="0.3">
      <c r="A238" s="17">
        <f t="shared" si="7"/>
        <v>45138</v>
      </c>
      <c r="B238" s="18">
        <v>5.21</v>
      </c>
      <c r="C238" s="18">
        <v>5.9</v>
      </c>
      <c r="D238" s="22">
        <f>'ČBA Hypomonitor – Cely sektor'!I49</f>
        <v>5.8007670973456191</v>
      </c>
    </row>
    <row r="239" spans="1:7" ht="14.4" x14ac:dyDescent="0.3">
      <c r="A239" s="17">
        <f t="shared" si="7"/>
        <v>45169</v>
      </c>
      <c r="D239" s="94">
        <f>'ČBA Hypomonitor – Cely sektor'!I50</f>
        <v>5.7838288068002344</v>
      </c>
    </row>
    <row r="240" spans="1:7" ht="14.4" x14ac:dyDescent="0.3"/>
  </sheetData>
  <hyperlinks>
    <hyperlink ref="B3" r:id="rId1" location="/cs/display_link/single__SMIRNOOBUVMIRS406CZK011111_" xr:uid="{2EA4381A-0F13-4143-9DCF-23CE6F3F29CA}"/>
    <hyperlink ref="D3" r:id="rId2" xr:uid="{78C0B2F0-BDF7-4911-B812-2DE6F3DFA86E}"/>
    <hyperlink ref="C3"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dimension ref="A1:Q44"/>
  <sheetViews>
    <sheetView showGridLines="0" zoomScaleNormal="100" workbookViewId="0">
      <selection activeCell="Q44" sqref="Q44"/>
    </sheetView>
  </sheetViews>
  <sheetFormatPr defaultColWidth="0" defaultRowHeight="14" zeroHeight="1" x14ac:dyDescent="0.3"/>
  <cols>
    <col min="1" max="1" width="8.8984375" customWidth="1"/>
    <col min="2" max="2" width="10.59765625" bestFit="1" customWidth="1"/>
    <col min="3" max="4" width="8.8984375" customWidth="1"/>
    <col min="5" max="5" width="10.3984375" customWidth="1"/>
    <col min="6" max="8" width="8.8984375" customWidth="1"/>
    <col min="9" max="9" width="1.09765625" customWidth="1"/>
    <col min="10" max="12" width="8.8984375" customWidth="1"/>
    <col min="13" max="13" width="10.3984375" customWidth="1"/>
    <col min="14" max="17" width="8.8984375" customWidth="1"/>
    <col min="18" max="16384" width="8.8984375" hidden="1"/>
  </cols>
  <sheetData>
    <row r="1" spans="2:16" ht="14.4" x14ac:dyDescent="0.3"/>
    <row r="2" spans="2:16" ht="14.4" x14ac:dyDescent="0.3"/>
    <row r="3" spans="2:16" ht="23" customHeight="1" x14ac:dyDescent="0.45">
      <c r="B3" s="83"/>
      <c r="C3" s="84" t="s">
        <v>45</v>
      </c>
      <c r="D3" s="83"/>
      <c r="E3" s="83"/>
      <c r="F3" s="83"/>
      <c r="G3" s="83"/>
      <c r="H3" s="83"/>
      <c r="J3" s="85"/>
      <c r="K3" s="86" t="s">
        <v>43</v>
      </c>
      <c r="L3" s="85"/>
      <c r="M3" s="85"/>
      <c r="N3" s="85"/>
      <c r="O3" s="85"/>
      <c r="P3" s="85"/>
    </row>
    <row r="4" spans="2:16" ht="14.4" x14ac:dyDescent="0.3"/>
    <row r="5" spans="2:16" s="18" customFormat="1" ht="58.2" customHeight="1" x14ac:dyDescent="0.3">
      <c r="C5" s="41" t="s">
        <v>44</v>
      </c>
      <c r="D5" s="93" t="s">
        <v>47</v>
      </c>
      <c r="E5" s="93" t="s">
        <v>48</v>
      </c>
      <c r="F5" s="3"/>
      <c r="G5" s="3"/>
      <c r="H5" s="3"/>
      <c r="I5" s="3"/>
      <c r="J5" s="3"/>
      <c r="K5" s="41" t="s">
        <v>44</v>
      </c>
      <c r="L5" s="93" t="s">
        <v>47</v>
      </c>
      <c r="M5" s="93" t="s">
        <v>48</v>
      </c>
    </row>
    <row r="6" spans="2:16" ht="14.4" x14ac:dyDescent="0.3">
      <c r="B6" s="80">
        <v>44196</v>
      </c>
      <c r="C6" s="87">
        <f>ROUND(SUM('ČBA Hypomonitor – Cely sektor'!C7:C18),1)</f>
        <v>312.5</v>
      </c>
      <c r="D6" s="88">
        <f>ROUND(SUM('ČBA Hypomonitor – Cely sektor'!G7:G18),1)</f>
        <v>224</v>
      </c>
      <c r="E6" s="87">
        <f>ROUND(SUM('ČBA Hypomonitor – Cely sektor'!W7:W18)+SUM('ČBA Hypomonitor – Cely sektor'!AA7:AA18),1)</f>
        <v>88.5</v>
      </c>
      <c r="F6" s="22"/>
      <c r="G6" s="22"/>
      <c r="H6" s="18"/>
      <c r="I6" s="18"/>
      <c r="J6" s="89">
        <v>44196</v>
      </c>
      <c r="K6" s="92">
        <f>SUM('ČBA Hypomonitor – Cely sektor'!B7:B18)</f>
        <v>118285</v>
      </c>
      <c r="L6" s="92">
        <f>SUM('ČBA Hypomonitor – Cely sektor'!F7:F18)</f>
        <v>80796</v>
      </c>
      <c r="M6" s="92">
        <f>SUM('ČBA Hypomonitor – Cely sektor'!V7:V18)+SUM('ČBA Hypomonitor – Cely sektor'!Z7:Z18)</f>
        <v>37489</v>
      </c>
      <c r="N6" s="78"/>
      <c r="P6" s="81"/>
    </row>
    <row r="7" spans="2:16" ht="14.4" x14ac:dyDescent="0.3">
      <c r="B7" s="80">
        <f>EOMONTH(B6,12)</f>
        <v>44561</v>
      </c>
      <c r="C7" s="87">
        <f>ROUND(SUM('ČBA Hypomonitor – Cely sektor'!C19:C30),1)</f>
        <v>541.29999999999995</v>
      </c>
      <c r="D7" s="87">
        <f>ROUND(SUM('ČBA Hypomonitor – Cely sektor'!G19:G30),1)</f>
        <v>379.2</v>
      </c>
      <c r="E7" s="88">
        <f>ROUND(SUM('ČBA Hypomonitor – Cely sektor'!W19:W30)+SUM('ČBA Hypomonitor – Cely sektor'!AA19:AA30),1)</f>
        <v>162.1</v>
      </c>
      <c r="F7" s="22"/>
      <c r="G7" s="22"/>
      <c r="H7" s="18"/>
      <c r="I7" s="18"/>
      <c r="J7" s="89">
        <f>EOMONTH(J6,12)</f>
        <v>44561</v>
      </c>
      <c r="K7" s="92">
        <f>SUM('ČBA Hypomonitor – Cely sektor'!B19:B30)</f>
        <v>177870</v>
      </c>
      <c r="L7" s="92">
        <f>SUM('ČBA Hypomonitor – Cely sektor'!F19:F30)</f>
        <v>114320</v>
      </c>
      <c r="M7" s="92">
        <f>SUM('ČBA Hypomonitor – Cely sektor'!V19:V30)+SUM('ČBA Hypomonitor – Cely sektor'!Z19:Z30)</f>
        <v>63550</v>
      </c>
      <c r="N7" s="81"/>
      <c r="P7" s="78"/>
    </row>
    <row r="8" spans="2:16" ht="14.4" x14ac:dyDescent="0.3">
      <c r="B8" s="80">
        <f>EOMONTH(B7,12)</f>
        <v>44926</v>
      </c>
      <c r="C8" s="88">
        <f>ROUND(SUM('ČBA Hypomonitor – Cely sektor'!C31:C42),1)</f>
        <v>197.1</v>
      </c>
      <c r="D8" s="88">
        <f>ROUND(SUM('ČBA Hypomonitor – Cely sektor'!G31:G42),1)</f>
        <v>162.19999999999999</v>
      </c>
      <c r="E8" s="87">
        <f>ROUND(SUM('ČBA Hypomonitor – Cely sektor'!W31:W42)+SUM('ČBA Hypomonitor – Cely sektor'!AA31:AA42),1)</f>
        <v>34.9</v>
      </c>
      <c r="F8" s="22"/>
      <c r="G8" s="22"/>
      <c r="H8" s="18"/>
      <c r="I8" s="18"/>
      <c r="J8" s="89">
        <f>EOMONTH(J7,12)</f>
        <v>44926</v>
      </c>
      <c r="K8" s="92">
        <f>SUM('ČBA Hypomonitor – Cely sektor'!B31:B42)</f>
        <v>65985</v>
      </c>
      <c r="L8" s="92">
        <f>SUM('ČBA Hypomonitor – Cely sektor'!F31:F42)</f>
        <v>50769</v>
      </c>
      <c r="M8" s="92">
        <f>SUM('ČBA Hypomonitor – Cely sektor'!V31:V42)+SUM('ČBA Hypomonitor – Cely sektor'!Z31:Z42)</f>
        <v>15216</v>
      </c>
      <c r="N8" s="78"/>
      <c r="P8" s="81"/>
    </row>
    <row r="9" spans="2:16" ht="14.4" x14ac:dyDescent="0.3">
      <c r="E9" s="79"/>
    </row>
    <row r="10" spans="2:16" ht="14.4" x14ac:dyDescent="0.3">
      <c r="C10" s="103" t="s">
        <v>46</v>
      </c>
      <c r="D10" s="103"/>
      <c r="E10" s="103"/>
      <c r="K10" s="103" t="s">
        <v>46</v>
      </c>
      <c r="L10" s="103"/>
      <c r="M10" s="103"/>
    </row>
    <row r="11" spans="2:16" ht="14.4" x14ac:dyDescent="0.3">
      <c r="B11">
        <v>2021</v>
      </c>
      <c r="C11" s="87">
        <f>(C7/C6-1)*100</f>
        <v>73.215999999999994</v>
      </c>
      <c r="D11" s="87">
        <f t="shared" ref="D11:E11" si="0">(D7/D6-1)*100</f>
        <v>69.285714285714278</v>
      </c>
      <c r="E11" s="87">
        <f t="shared" si="0"/>
        <v>83.163841807909591</v>
      </c>
      <c r="F11" s="18"/>
      <c r="G11" s="18"/>
      <c r="H11" s="18"/>
      <c r="I11" s="18"/>
      <c r="J11" s="18">
        <v>2021</v>
      </c>
      <c r="K11" s="87">
        <f>(K7/K6-1)*100</f>
        <v>50.37409646193516</v>
      </c>
      <c r="L11" s="87">
        <f t="shared" ref="L11:M11" si="1">(L7/L6-1)*100</f>
        <v>41.492153076884989</v>
      </c>
      <c r="M11" s="87">
        <f t="shared" si="1"/>
        <v>69.516391474832616</v>
      </c>
    </row>
    <row r="12" spans="2:16" ht="14.4" x14ac:dyDescent="0.3">
      <c r="B12" s="82">
        <v>2022</v>
      </c>
      <c r="C12" s="90">
        <f>(C8/C7-1)*100</f>
        <v>-63.587659338629223</v>
      </c>
      <c r="D12" s="90">
        <f t="shared" ref="D12:E12" si="2">(D8/D7-1)*100</f>
        <v>-57.225738396624479</v>
      </c>
      <c r="E12" s="90">
        <f t="shared" si="2"/>
        <v>-78.470080197409004</v>
      </c>
      <c r="F12" s="18"/>
      <c r="G12" s="18"/>
      <c r="H12" s="18"/>
      <c r="I12" s="18"/>
      <c r="J12" s="91">
        <v>2022</v>
      </c>
      <c r="K12" s="90">
        <f>(K8/K7-1)*100</f>
        <v>-62.902681733850564</v>
      </c>
      <c r="L12" s="90">
        <f t="shared" ref="L12:M12" si="3">(L8/L7-1)*100</f>
        <v>-55.590447865640314</v>
      </c>
      <c r="M12" s="90">
        <f t="shared" si="3"/>
        <v>-76.056648308418559</v>
      </c>
    </row>
    <row r="13" spans="2:16" ht="14.4" x14ac:dyDescent="0.3"/>
    <row r="14" spans="2:16" ht="14.4" x14ac:dyDescent="0.3"/>
    <row r="15" spans="2:16" ht="14.4" x14ac:dyDescent="0.3"/>
    <row r="16" spans="2:16" ht="14.4" x14ac:dyDescent="0.3">
      <c r="E16" s="79"/>
    </row>
    <row r="17" spans="2:10" ht="19.899999999999999" x14ac:dyDescent="0.45">
      <c r="B17" s="39" t="s">
        <v>45</v>
      </c>
      <c r="E17" s="79"/>
      <c r="J17" s="39" t="s">
        <v>43</v>
      </c>
    </row>
    <row r="18" spans="2:10" ht="14.4" x14ac:dyDescent="0.3">
      <c r="E18" s="79"/>
    </row>
    <row r="19" spans="2:10" ht="14.4" x14ac:dyDescent="0.3">
      <c r="E19" s="79"/>
    </row>
    <row r="20" spans="2:10" ht="14.4" x14ac:dyDescent="0.3">
      <c r="E20" s="79"/>
    </row>
    <row r="21" spans="2:10" ht="14.4" x14ac:dyDescent="0.3">
      <c r="E21" s="79"/>
    </row>
    <row r="22" spans="2:10" ht="14.4" x14ac:dyDescent="0.3">
      <c r="E22" s="79"/>
    </row>
    <row r="23" spans="2:10" ht="14.4" x14ac:dyDescent="0.3">
      <c r="E23" s="79"/>
    </row>
    <row r="24" spans="2:10" ht="14.4" x14ac:dyDescent="0.3">
      <c r="E24" s="79"/>
    </row>
    <row r="25" spans="2:10" ht="14.4" x14ac:dyDescent="0.3"/>
    <row r="26" spans="2:10" ht="14.4" x14ac:dyDescent="0.3"/>
    <row r="27" spans="2:10" ht="14.4" x14ac:dyDescent="0.3"/>
    <row r="28" spans="2:10" ht="14.4" x14ac:dyDescent="0.3"/>
    <row r="29" spans="2:10" ht="14.4" x14ac:dyDescent="0.3"/>
    <row r="30" spans="2:10" ht="14.4" x14ac:dyDescent="0.3"/>
    <row r="31" spans="2:10" ht="14.4" x14ac:dyDescent="0.3"/>
    <row r="32" spans="2:10" ht="14.4" x14ac:dyDescent="0.3"/>
    <row r="33" spans="2:10" ht="14.4" x14ac:dyDescent="0.3"/>
    <row r="34" spans="2:10" ht="14.4" x14ac:dyDescent="0.3"/>
    <row r="35" spans="2:10" ht="14.4" x14ac:dyDescent="0.3"/>
    <row r="36" spans="2:10" x14ac:dyDescent="0.3">
      <c r="B36" s="36"/>
      <c r="J36" s="36" t="s">
        <v>42</v>
      </c>
    </row>
    <row r="37" spans="2:10" x14ac:dyDescent="0.3"/>
    <row r="38" spans="2:10" x14ac:dyDescent="0.3"/>
    <row r="39" spans="2:10" x14ac:dyDescent="0.3"/>
    <row r="40" spans="2:10" x14ac:dyDescent="0.3"/>
    <row r="41" spans="2:10" x14ac:dyDescent="0.3"/>
    <row r="42" spans="2:10" x14ac:dyDescent="0.3"/>
    <row r="43" spans="2:10" x14ac:dyDescent="0.3"/>
    <row r="44" spans="2:10" x14ac:dyDescent="0.3"/>
  </sheetData>
  <mergeCells count="2">
    <mergeCell ref="C10:E10"/>
    <mergeCell ref="K10:M10"/>
  </mergeCells>
  <pageMargins left="0.7" right="0.7" top="0.75" bottom="0.75" header="0.3" footer="0.3"/>
  <pageSetup paperSize="9" orientation="portrait" r:id="rId1"/>
  <ignoredErrors>
    <ignoredError sqref="C6:E6 C7:E7 C8:E8 K6:M8"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tabColor theme="4" tint="-0.249977111117893"/>
  </sheetPr>
  <dimension ref="A1:AG59"/>
  <sheetViews>
    <sheetView showGridLines="0" zoomScale="85" zoomScaleNormal="85" workbookViewId="0">
      <pane xSplit="1" ySplit="6" topLeftCell="B27" activePane="bottomRight" state="frozen"/>
      <selection activeCell="E50" sqref="E50"/>
      <selection pane="topRight" activeCell="E50" sqref="E50"/>
      <selection pane="bottomLeft" activeCell="E50" sqref="E50"/>
      <selection pane="bottomRight" activeCell="I50" sqref="I50"/>
    </sheetView>
  </sheetViews>
  <sheetFormatPr defaultColWidth="0" defaultRowHeight="14"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x14ac:dyDescent="0.3"/>
    <row r="2" spans="1:31" ht="42.75" customHeight="1" thickBot="1" x14ac:dyDescent="0.75">
      <c r="A2" s="37" t="s">
        <v>4</v>
      </c>
      <c r="B2" s="37"/>
      <c r="C2" s="37"/>
      <c r="D2" s="37"/>
      <c r="E2" s="37"/>
      <c r="F2" s="8"/>
    </row>
    <row r="3" spans="1:31" ht="14.25" customHeight="1" thickBot="1" x14ac:dyDescent="0.75">
      <c r="A3" s="9"/>
      <c r="B3" s="104" t="s">
        <v>27</v>
      </c>
      <c r="C3" s="105"/>
      <c r="D3" s="105"/>
      <c r="E3" s="106"/>
      <c r="F3" s="8"/>
    </row>
    <row r="4" spans="1:31" ht="14.5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4.5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05" customHeight="1" thickBot="1" x14ac:dyDescent="0.35">
      <c r="A8" s="45">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05" customHeight="1" thickBot="1" x14ac:dyDescent="0.35">
      <c r="A9" s="45">
        <f t="shared" ref="A9:A50"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05" customHeight="1" thickBot="1" x14ac:dyDescent="0.35">
      <c r="A10" s="45">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05" customHeight="1" thickBot="1" x14ac:dyDescent="0.35">
      <c r="A11" s="45">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05" customHeight="1" thickBot="1" x14ac:dyDescent="0.35">
      <c r="A12" s="45">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05" customHeight="1" thickBot="1" x14ac:dyDescent="0.35">
      <c r="A13" s="45">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05" customHeight="1" thickBot="1" x14ac:dyDescent="0.35">
      <c r="A14" s="45">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05" customHeight="1" thickBot="1" x14ac:dyDescent="0.35">
      <c r="A15" s="45">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05" customHeight="1" thickBot="1" x14ac:dyDescent="0.35">
      <c r="A16" s="45">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05" customHeight="1" thickBot="1" x14ac:dyDescent="0.35">
      <c r="A17" s="45">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05" customHeight="1" thickBot="1" x14ac:dyDescent="0.35">
      <c r="A18" s="45">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05" customHeight="1" thickBot="1" x14ac:dyDescent="0.35">
      <c r="A19" s="45">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05" customHeight="1" thickBot="1" x14ac:dyDescent="0.35">
      <c r="A20" s="45">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05" customHeight="1" thickBot="1" x14ac:dyDescent="0.35">
      <c r="A21" s="45">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05" customHeight="1" thickBot="1" x14ac:dyDescent="0.35">
      <c r="A22" s="45">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05" customHeight="1" thickBot="1" x14ac:dyDescent="0.35">
      <c r="A23" s="45">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05" customHeight="1" thickBot="1" x14ac:dyDescent="0.35">
      <c r="A24" s="45">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05" customHeight="1" thickBot="1" x14ac:dyDescent="0.35">
      <c r="A25" s="45">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05" customHeight="1" thickBot="1" x14ac:dyDescent="0.35">
      <c r="A26" s="45">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05" customHeight="1" thickBot="1" x14ac:dyDescent="0.35">
      <c r="A27" s="45">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05" customHeight="1" thickBot="1" x14ac:dyDescent="0.35">
      <c r="A28" s="45">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05" customHeight="1" thickBot="1" x14ac:dyDescent="0.35">
      <c r="A29" s="45">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05" customHeight="1" thickBot="1" x14ac:dyDescent="0.35">
      <c r="A30" s="45">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05" customHeight="1" thickBot="1" x14ac:dyDescent="0.35">
      <c r="A31" s="45">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05" customHeight="1" thickBot="1" x14ac:dyDescent="0.35">
      <c r="A32" s="45">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05" customHeight="1" thickBot="1" x14ac:dyDescent="0.35">
      <c r="A33" s="45">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05" customHeight="1" thickBot="1" x14ac:dyDescent="0.35">
      <c r="A34" s="45">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05" customHeight="1" thickBot="1" x14ac:dyDescent="0.35">
      <c r="A35" s="45">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05" customHeight="1" thickBot="1" x14ac:dyDescent="0.35">
      <c r="A36" s="45">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05" customHeight="1" thickBot="1" x14ac:dyDescent="0.35">
      <c r="A37" s="45">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05" customHeight="1" thickBot="1" x14ac:dyDescent="0.35">
      <c r="A38" s="45">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05" customHeight="1" thickBot="1" x14ac:dyDescent="0.35">
      <c r="A39" s="45">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05" customHeight="1" thickBot="1" x14ac:dyDescent="0.35">
      <c r="A40" s="45">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05" customHeight="1" thickBot="1" x14ac:dyDescent="0.35">
      <c r="A41" s="45">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05" customHeight="1" thickBot="1" x14ac:dyDescent="0.35">
      <c r="A42" s="45">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05" customHeight="1" thickBot="1" x14ac:dyDescent="0.35">
      <c r="A43" s="45">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05" customHeight="1" thickBot="1" x14ac:dyDescent="0.35">
      <c r="A44" s="45">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05" customHeight="1" thickBot="1" x14ac:dyDescent="0.35">
      <c r="A45" s="45">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05" customHeight="1" thickBot="1" x14ac:dyDescent="0.35">
      <c r="A46" s="45">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05" customHeight="1" thickBot="1" x14ac:dyDescent="0.35">
      <c r="A47" s="45">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05" customHeight="1" thickBot="1" x14ac:dyDescent="0.35">
      <c r="A48" s="45">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05" customHeight="1" thickBot="1" x14ac:dyDescent="0.35">
      <c r="A49" s="45">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05" customHeight="1" thickBot="1" x14ac:dyDescent="0.35">
      <c r="A50" s="45">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05" customHeight="1" x14ac:dyDescent="0.3"/>
    <row r="52" spans="1:29" ht="15.05" customHeight="1" x14ac:dyDescent="0.3"/>
    <row r="53" spans="1:29" ht="15.05" customHeight="1" x14ac:dyDescent="0.3"/>
    <row r="54" spans="1:29" ht="15.05" customHeight="1" x14ac:dyDescent="0.3"/>
    <row r="55" spans="1:29" ht="15.05" customHeight="1" x14ac:dyDescent="0.3"/>
    <row r="56" spans="1:29" ht="15.05" customHeight="1" x14ac:dyDescent="0.3"/>
    <row r="57" spans="1:29" ht="15.05" customHeight="1" x14ac:dyDescent="0.3"/>
    <row r="58" spans="1:29" ht="15.05" customHeight="1" x14ac:dyDescent="0.3"/>
    <row r="59" spans="1:29" ht="15.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tabColor theme="4" tint="0.39997558519241921"/>
  </sheetPr>
  <dimension ref="A1:AG59"/>
  <sheetViews>
    <sheetView showGridLines="0" zoomScale="85" zoomScaleNormal="85" workbookViewId="0">
      <pane xSplit="1" ySplit="6" topLeftCell="B27" activePane="bottomRight" state="frozen"/>
      <selection activeCell="E50" sqref="E50"/>
      <selection pane="topRight" activeCell="E50" sqref="E50"/>
      <selection pane="bottomLeft" activeCell="E50" sqref="E50"/>
      <selection pane="bottomRight" activeCell="I50" sqref="I50"/>
    </sheetView>
  </sheetViews>
  <sheetFormatPr defaultColWidth="0" defaultRowHeight="16.55" customHeight="1"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ht="14" x14ac:dyDescent="0.3"/>
    <row r="2" spans="1:31" ht="42.75" customHeight="1" thickBot="1" x14ac:dyDescent="0.75">
      <c r="A2" s="37" t="s">
        <v>49</v>
      </c>
      <c r="B2" s="37"/>
      <c r="C2" s="37"/>
      <c r="D2" s="37"/>
      <c r="E2" s="37"/>
      <c r="F2" s="8"/>
    </row>
    <row r="3" spans="1:31" ht="14.25" customHeight="1" thickBot="1" x14ac:dyDescent="0.75">
      <c r="A3" s="9"/>
      <c r="B3" s="104" t="s">
        <v>27</v>
      </c>
      <c r="C3" s="105"/>
      <c r="D3" s="105"/>
      <c r="E3" s="106"/>
      <c r="F3" s="8"/>
    </row>
    <row r="4" spans="1:31" ht="14.5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4.5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05" customHeight="1" thickBot="1" x14ac:dyDescent="0.35">
      <c r="A8" s="45">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05" customHeight="1" thickBot="1" x14ac:dyDescent="0.35">
      <c r="A9" s="45">
        <f t="shared" ref="A9:A50"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05" customHeight="1" thickBot="1" x14ac:dyDescent="0.35">
      <c r="A10" s="45">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05" customHeight="1" thickBot="1" x14ac:dyDescent="0.35">
      <c r="A11" s="45">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05" customHeight="1" thickBot="1" x14ac:dyDescent="0.35">
      <c r="A12" s="45">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05" customHeight="1" thickBot="1" x14ac:dyDescent="0.35">
      <c r="A13" s="45">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05" customHeight="1" thickBot="1" x14ac:dyDescent="0.35">
      <c r="A14" s="45">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05" customHeight="1" thickBot="1" x14ac:dyDescent="0.35">
      <c r="A15" s="45">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05" customHeight="1" thickBot="1" x14ac:dyDescent="0.35">
      <c r="A16" s="45">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05" customHeight="1" thickBot="1" x14ac:dyDescent="0.35">
      <c r="A17" s="45">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05" customHeight="1" thickBot="1" x14ac:dyDescent="0.35">
      <c r="A18" s="45">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05" customHeight="1" thickBot="1" x14ac:dyDescent="0.35">
      <c r="A19" s="45">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05" customHeight="1" thickBot="1" x14ac:dyDescent="0.35">
      <c r="A20" s="45">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05" customHeight="1" thickBot="1" x14ac:dyDescent="0.35">
      <c r="A21" s="45">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05" customHeight="1" thickBot="1" x14ac:dyDescent="0.35">
      <c r="A22" s="45">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05" customHeight="1" thickBot="1" x14ac:dyDescent="0.35">
      <c r="A23" s="45">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05" customHeight="1" thickBot="1" x14ac:dyDescent="0.35">
      <c r="A24" s="45">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05" customHeight="1" thickBot="1" x14ac:dyDescent="0.35">
      <c r="A25" s="45">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05" customHeight="1" thickBot="1" x14ac:dyDescent="0.35">
      <c r="A26" s="45">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05" customHeight="1" thickBot="1" x14ac:dyDescent="0.35">
      <c r="A27" s="45">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05" customHeight="1" thickBot="1" x14ac:dyDescent="0.35">
      <c r="A28" s="45">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05" customHeight="1" thickBot="1" x14ac:dyDescent="0.35">
      <c r="A29" s="45">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05" customHeight="1" thickBot="1" x14ac:dyDescent="0.35">
      <c r="A30" s="45">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05" customHeight="1" thickBot="1" x14ac:dyDescent="0.35">
      <c r="A31" s="45">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05" customHeight="1" thickBot="1" x14ac:dyDescent="0.35">
      <c r="A32" s="45">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05" customHeight="1" thickBot="1" x14ac:dyDescent="0.35">
      <c r="A33" s="45">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05" customHeight="1" thickBot="1" x14ac:dyDescent="0.35">
      <c r="A34" s="45">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05" customHeight="1" thickBot="1" x14ac:dyDescent="0.35">
      <c r="A35" s="45">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05" customHeight="1" thickBot="1" x14ac:dyDescent="0.35">
      <c r="A36" s="45">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05" customHeight="1" thickBot="1" x14ac:dyDescent="0.35">
      <c r="A37" s="45">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05" customHeight="1" thickBot="1" x14ac:dyDescent="0.35">
      <c r="A38" s="45">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05" customHeight="1" thickBot="1" x14ac:dyDescent="0.35">
      <c r="A39" s="45">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05" customHeight="1" thickBot="1" x14ac:dyDescent="0.35">
      <c r="A40" s="45">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05" customHeight="1" thickBot="1" x14ac:dyDescent="0.35">
      <c r="A41" s="45">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05" customHeight="1" thickBot="1" x14ac:dyDescent="0.35">
      <c r="A42" s="45">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05" customHeight="1" thickBot="1" x14ac:dyDescent="0.35">
      <c r="A43" s="45">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05" customHeight="1" thickBot="1" x14ac:dyDescent="0.35">
      <c r="A44" s="45">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05" customHeight="1" thickBot="1" x14ac:dyDescent="0.35">
      <c r="A45" s="45">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05" customHeight="1" thickBot="1" x14ac:dyDescent="0.35">
      <c r="A46" s="45">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05" customHeight="1" thickBot="1" x14ac:dyDescent="0.35">
      <c r="A47" s="45">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05" customHeight="1" thickBot="1" x14ac:dyDescent="0.35">
      <c r="A48" s="45">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05" customHeight="1" thickBot="1" x14ac:dyDescent="0.35">
      <c r="A49" s="45">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05" customHeight="1" thickBot="1" x14ac:dyDescent="0.35">
      <c r="A50" s="45">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05" customHeight="1" x14ac:dyDescent="0.3"/>
    <row r="52" spans="1:29" ht="15.05" customHeight="1" x14ac:dyDescent="0.3"/>
    <row r="53" spans="1:29" ht="15.05" customHeight="1" x14ac:dyDescent="0.3"/>
    <row r="54" spans="1:29" ht="15.05" customHeight="1" x14ac:dyDescent="0.3"/>
    <row r="55" spans="1:29" ht="15.05" customHeight="1" x14ac:dyDescent="0.3"/>
    <row r="56" spans="1:29" ht="15.05" customHeight="1" x14ac:dyDescent="0.3"/>
    <row r="57" spans="1:29" ht="15.05" customHeight="1" x14ac:dyDescent="0.3"/>
    <row r="58" spans="1:29" ht="15.05" customHeight="1" x14ac:dyDescent="0.3"/>
    <row r="59" spans="1:29" ht="15.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tabColor theme="4" tint="0.79998168889431442"/>
  </sheetPr>
  <dimension ref="A1:AG59"/>
  <sheetViews>
    <sheetView showGridLines="0" zoomScale="85" zoomScaleNormal="85" workbookViewId="0">
      <pane xSplit="1" ySplit="6" topLeftCell="B27" activePane="bottomRight" state="frozen"/>
      <selection activeCell="E50" sqref="E50"/>
      <selection pane="topRight" activeCell="E50" sqref="E50"/>
      <selection pane="bottomLeft" activeCell="E50" sqref="E50"/>
      <selection pane="bottomRight" activeCell="I50" sqref="I50"/>
    </sheetView>
  </sheetViews>
  <sheetFormatPr defaultColWidth="0" defaultRowHeight="16.55" customHeight="1" zeroHeight="1" x14ac:dyDescent="0.3"/>
  <cols>
    <col min="1" max="1" width="11.59765625" style="1" bestFit="1" customWidth="1"/>
    <col min="2" max="4" width="8.69921875" style="1" customWidth="1"/>
    <col min="5" max="5" width="9.796875" style="1" customWidth="1"/>
    <col min="6" max="29" width="9.09765625" style="1" customWidth="1"/>
    <col min="30" max="30" width="3.69921875" style="1" customWidth="1"/>
    <col min="31" max="31" width="9.09765625" style="1" hidden="1" customWidth="1"/>
    <col min="32" max="16384" width="9.09765625" hidden="1"/>
  </cols>
  <sheetData>
    <row r="1" spans="1:31" ht="14" x14ac:dyDescent="0.3"/>
    <row r="2" spans="1:31" ht="42.75" customHeight="1" thickBot="1" x14ac:dyDescent="0.75">
      <c r="A2" s="37" t="s">
        <v>29</v>
      </c>
      <c r="B2" s="37"/>
      <c r="C2" s="37"/>
      <c r="D2" s="37"/>
      <c r="E2" s="37"/>
      <c r="F2" s="8"/>
    </row>
    <row r="3" spans="1:31" ht="14.25" customHeight="1" thickBot="1" x14ac:dyDescent="0.75">
      <c r="A3" s="9"/>
      <c r="B3" s="104" t="s">
        <v>27</v>
      </c>
      <c r="C3" s="105"/>
      <c r="D3" s="105"/>
      <c r="E3" s="106"/>
      <c r="F3" s="8"/>
    </row>
    <row r="4" spans="1:31" ht="14.5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4.5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05" customHeight="1" thickBot="1" x14ac:dyDescent="0.35">
      <c r="A8" s="45">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05" customHeight="1" thickBot="1" x14ac:dyDescent="0.35">
      <c r="A9" s="45">
        <f t="shared" ref="A9:A50"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05" customHeight="1" thickBot="1" x14ac:dyDescent="0.35">
      <c r="A10" s="45">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05" customHeight="1" thickBot="1" x14ac:dyDescent="0.35">
      <c r="A11" s="45">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05" customHeight="1" thickBot="1" x14ac:dyDescent="0.35">
      <c r="A12" s="45">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05" customHeight="1" thickBot="1" x14ac:dyDescent="0.35">
      <c r="A13" s="45">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05" customHeight="1" thickBot="1" x14ac:dyDescent="0.35">
      <c r="A14" s="45">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05" customHeight="1" thickBot="1" x14ac:dyDescent="0.35">
      <c r="A15" s="45">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05" customHeight="1" thickBot="1" x14ac:dyDescent="0.35">
      <c r="A16" s="45">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05" customHeight="1" thickBot="1" x14ac:dyDescent="0.35">
      <c r="A17" s="45">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05" customHeight="1" thickBot="1" x14ac:dyDescent="0.35">
      <c r="A18" s="45">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05" customHeight="1" thickBot="1" x14ac:dyDescent="0.35">
      <c r="A19" s="45">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05" customHeight="1" thickBot="1" x14ac:dyDescent="0.35">
      <c r="A20" s="45">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05" customHeight="1" thickBot="1" x14ac:dyDescent="0.35">
      <c r="A21" s="45">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05" customHeight="1" thickBot="1" x14ac:dyDescent="0.35">
      <c r="A22" s="45">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05" customHeight="1" thickBot="1" x14ac:dyDescent="0.35">
      <c r="A23" s="45">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05" customHeight="1" thickBot="1" x14ac:dyDescent="0.35">
      <c r="A24" s="45">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05" customHeight="1" thickBot="1" x14ac:dyDescent="0.35">
      <c r="A25" s="45">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05" customHeight="1" thickBot="1" x14ac:dyDescent="0.35">
      <c r="A26" s="45">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05" customHeight="1" thickBot="1" x14ac:dyDescent="0.35">
      <c r="A27" s="45">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05" customHeight="1" thickBot="1" x14ac:dyDescent="0.35">
      <c r="A28" s="45">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05" customHeight="1" thickBot="1" x14ac:dyDescent="0.35">
      <c r="A29" s="45">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05" customHeight="1" thickBot="1" x14ac:dyDescent="0.35">
      <c r="A30" s="45">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05" customHeight="1" thickBot="1" x14ac:dyDescent="0.35">
      <c r="A31" s="45">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05" customHeight="1" thickBot="1" x14ac:dyDescent="0.35">
      <c r="A32" s="45">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05" customHeight="1" thickBot="1" x14ac:dyDescent="0.35">
      <c r="A33" s="45">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05" customHeight="1" thickBot="1" x14ac:dyDescent="0.35">
      <c r="A34" s="45">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05" customHeight="1" thickBot="1" x14ac:dyDescent="0.35">
      <c r="A35" s="45">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05" customHeight="1" thickBot="1" x14ac:dyDescent="0.35">
      <c r="A36" s="45">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05" customHeight="1" thickBot="1" x14ac:dyDescent="0.35">
      <c r="A37" s="45">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05" customHeight="1" thickBot="1" x14ac:dyDescent="0.35">
      <c r="A38" s="45">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05" customHeight="1" thickBot="1" x14ac:dyDescent="0.35">
      <c r="A39" s="45">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05" customHeight="1" thickBot="1" x14ac:dyDescent="0.35">
      <c r="A40" s="45">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05" customHeight="1" thickBot="1" x14ac:dyDescent="0.35">
      <c r="A41" s="45">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05" customHeight="1" thickBot="1" x14ac:dyDescent="0.35">
      <c r="A42" s="45">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05" customHeight="1" thickBot="1" x14ac:dyDescent="0.35">
      <c r="A43" s="45">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05" customHeight="1" thickBot="1" x14ac:dyDescent="0.35">
      <c r="A44" s="45">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05" customHeight="1" thickBot="1" x14ac:dyDescent="0.35">
      <c r="A45" s="45">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05" customHeight="1" thickBot="1" x14ac:dyDescent="0.35">
      <c r="A46" s="45">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05" customHeight="1" thickBot="1" x14ac:dyDescent="0.35">
      <c r="A47" s="45">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05" customHeight="1" thickBot="1" x14ac:dyDescent="0.35">
      <c r="A48" s="45">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05" customHeight="1" thickBot="1" x14ac:dyDescent="0.35">
      <c r="A49" s="45">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05" customHeight="1" thickBot="1" x14ac:dyDescent="0.35">
      <c r="A50" s="45">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05" customHeight="1" x14ac:dyDescent="0.3"/>
    <row r="52" spans="1:29" ht="15.05" customHeight="1" x14ac:dyDescent="0.3"/>
    <row r="53" spans="1:29" ht="15.05" customHeight="1" x14ac:dyDescent="0.3"/>
    <row r="54" spans="1:29" ht="15.05" customHeight="1" x14ac:dyDescent="0.3"/>
    <row r="55" spans="1:29" ht="15.05" customHeight="1" x14ac:dyDescent="0.3"/>
    <row r="56" spans="1:29" ht="15.05" customHeight="1" x14ac:dyDescent="0.3"/>
    <row r="57" spans="1:29" ht="15.05" customHeight="1" x14ac:dyDescent="0.3"/>
    <row r="58" spans="1:29" ht="15.05" customHeight="1" x14ac:dyDescent="0.3"/>
    <row r="59" spans="1:29" ht="15.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dimension ref="A1:A2"/>
  <sheetViews>
    <sheetView showGridLines="0" showRowColHeaders="0" zoomScaleNormal="100" workbookViewId="0">
      <selection activeCell="A2" sqref="A2"/>
    </sheetView>
  </sheetViews>
  <sheetFormatPr defaultColWidth="0" defaultRowHeight="14" zeroHeight="1" x14ac:dyDescent="0.3"/>
  <cols>
    <col min="1" max="1" width="152.59765625" customWidth="1"/>
    <col min="2" max="16384" width="9.09765625" hidden="1"/>
  </cols>
  <sheetData>
    <row r="1" spans="1:1" ht="337.6" customHeight="1" x14ac:dyDescent="0.3">
      <c r="A1" s="43" t="s">
        <v>30</v>
      </c>
    </row>
    <row r="2" spans="1:1" ht="51.75" customHeight="1" x14ac:dyDescent="0.3">
      <c r="A2" s="44" t="s">
        <v>32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Seidler, Jakub (ČBA)</cp:lastModifiedBy>
  <dcterms:created xsi:type="dcterms:W3CDTF">2021-10-13T11:37:25Z</dcterms:created>
  <dcterms:modified xsi:type="dcterms:W3CDTF">2023-09-14T07:56:32Z</dcterms:modified>
</cp:coreProperties>
</file>