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X:\__HypomonitorWEB\"/>
    </mc:Choice>
  </mc:AlternateContent>
  <xr:revisionPtr revIDLastSave="0" documentId="13_ncr:1_{8E9F1061-EC19-4594-80AC-3F6F71235789}"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8" l="1"/>
  <c r="M14" i="8" s="1"/>
  <c r="L9" i="8"/>
  <c r="L14" i="8" s="1"/>
  <c r="K9" i="8"/>
  <c r="K14" i="8" s="1"/>
  <c r="E9" i="8"/>
  <c r="E14" i="8" s="1"/>
  <c r="D9" i="8"/>
  <c r="D14" i="8" s="1"/>
  <c r="C9" i="8"/>
  <c r="C14" i="8" s="1"/>
  <c r="H6" i="2"/>
  <c r="F5" i="2"/>
  <c r="J9" i="8"/>
  <c r="B9" i="8"/>
  <c r="A54" i="6"/>
  <c r="A54" i="5"/>
  <c r="A54" i="1"/>
  <c r="D243" i="3"/>
  <c r="A243" i="3"/>
  <c r="A242" i="3"/>
  <c r="D242" i="3"/>
  <c r="A53" i="5"/>
  <c r="A53" i="6"/>
  <c r="A53" i="1"/>
  <c r="D241" i="3"/>
  <c r="A241" i="3"/>
  <c r="A52" i="5"/>
  <c r="A52" i="6"/>
  <c r="A52" i="1"/>
  <c r="A240" i="3" l="1"/>
  <c r="D240" i="3"/>
  <c r="A51" i="5"/>
  <c r="A51" i="6"/>
  <c r="A51" i="1"/>
  <c r="A50" i="5" l="1"/>
  <c r="A50" i="6"/>
  <c r="A50" i="1"/>
  <c r="D239" i="3"/>
  <c r="A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M13" i="8" l="1"/>
  <c r="C13" i="8"/>
  <c r="E8" i="2"/>
  <c r="G8" i="2"/>
  <c r="F11" i="2"/>
  <c r="K12" i="8"/>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<sst xmlns="http://schemas.openxmlformats.org/spreadsheetml/2006/main" count="160" uniqueCount="54">
  <si>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</si>
  <si>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</si>
  <si>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</si>
  <si>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</si>
  <si>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</si>
  <si>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</si>
  <si>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</si>
  <si>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</si>
  <si>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</si>
  <si>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</si>
  <si>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</si>
  <si>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</si>
  <si>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</si>
  <si>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</si>
  <si>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</si>
  <si>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</si>
  <si>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</si>
  <si>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</si>
  <si>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</si>
  <si>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</si>
  <si>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</si>
  <si>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</si>
  <si>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</si>
  <si>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</si>
  <si>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</si>
  <si>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</si>
  <si>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</si>
  <si>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</si>
  <si>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</si>
  <si>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</si>
  <si>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</si>
  <si>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</si>
  <si>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</si>
  <si>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</si>
  <si>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</si>
  <si>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</si>
  <si>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</si>
  <si>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</si>
  <si>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</si>
  <si>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</si>
  <si>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</si>
  <si>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</si>
  <si>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</si>
  <si>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</si>
  <si>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</si>
  <si>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</si>
  <si>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</si>
  <si>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</si>
  <si>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</si>
  <si>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</si>
  <si>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</si>
  <si>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</si>
  <si>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ČBA Hypomonitor prosinec 2023</t>
  </si>
  <si>
    <t>Prosinec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</si>
</sst>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37" fillId="0" borderId="0" xfId="0" applyFont="1"/>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historie'!$B$74:$B$242</c:f>
              <c:numCache>
                <c:formatCode>0.00</c:formatCode>
                <c:ptCount val="169"/>
                <c:pt idx="0">
                  <c:v>5.67</c:v>
                </c:pt>
                <c:pt idx="1">
                  <c:v>5.66</c:v>
                </c:pt>
                <c:pt idx="2">
                  <c:v>5.52</c:v>
                </c:pt>
                <c:pt idx="3">
                  <c:v>5.47</c:v>
                </c:pt>
                <c:pt idx="4">
                  <c:v>5.4</c:v>
                </c:pt>
                <c:pt idx="5">
                  <c:v>5.3</c:v>
                </c:pt>
                <c:pt idx="6">
                  <c:v>5.13</c:v>
                </c:pt>
                <c:pt idx="7">
                  <c:v>5.01</c:v>
                </c:pt>
                <c:pt idx="8">
                  <c:v>4.91</c:v>
                </c:pt>
                <c:pt idx="9">
                  <c:v>4.87</c:v>
                </c:pt>
                <c:pt idx="10">
                  <c:v>4.6500000000000004</c:v>
                </c:pt>
                <c:pt idx="11">
                  <c:v>4.5599999999999996</c:v>
                </c:pt>
                <c:pt idx="12">
                  <c:v>4.47</c:v>
                </c:pt>
                <c:pt idx="13">
                  <c:v>4.4000000000000004</c:v>
                </c:pt>
                <c:pt idx="14">
                  <c:v>4.37</c:v>
                </c:pt>
                <c:pt idx="15">
                  <c:v>4.4000000000000004</c:v>
                </c:pt>
                <c:pt idx="16">
                  <c:v>4.32</c:v>
                </c:pt>
                <c:pt idx="17">
                  <c:v>4.32</c:v>
                </c:pt>
                <c:pt idx="18">
                  <c:v>4.24</c:v>
                </c:pt>
                <c:pt idx="19">
                  <c:v>4.2300000000000004</c:v>
                </c:pt>
                <c:pt idx="20">
                  <c:v>4.2</c:v>
                </c:pt>
                <c:pt idx="21">
                  <c:v>4.1900000000000004</c:v>
                </c:pt>
                <c:pt idx="22">
                  <c:v>4.04</c:v>
                </c:pt>
                <c:pt idx="23">
                  <c:v>3.91</c:v>
                </c:pt>
                <c:pt idx="24">
                  <c:v>3.76</c:v>
                </c:pt>
                <c:pt idx="25">
                  <c:v>3.72</c:v>
                </c:pt>
                <c:pt idx="26">
                  <c:v>3.72</c:v>
                </c:pt>
                <c:pt idx="27">
                  <c:v>3.73</c:v>
                </c:pt>
                <c:pt idx="28">
                  <c:v>3.75</c:v>
                </c:pt>
                <c:pt idx="29">
                  <c:v>3.81</c:v>
                </c:pt>
                <c:pt idx="30">
                  <c:v>3.76</c:v>
                </c:pt>
                <c:pt idx="31">
                  <c:v>3.71</c:v>
                </c:pt>
                <c:pt idx="32">
                  <c:v>3.65</c:v>
                </c:pt>
                <c:pt idx="33">
                  <c:v>3.61</c:v>
                </c:pt>
                <c:pt idx="34">
                  <c:v>3.59</c:v>
                </c:pt>
                <c:pt idx="35">
                  <c:v>3.48</c:v>
                </c:pt>
                <c:pt idx="36">
                  <c:v>3.34</c:v>
                </c:pt>
                <c:pt idx="37">
                  <c:v>3.28</c:v>
                </c:pt>
                <c:pt idx="38">
                  <c:v>3.35</c:v>
                </c:pt>
                <c:pt idx="39">
                  <c:v>3.38</c:v>
                </c:pt>
                <c:pt idx="40">
                  <c:v>3.28</c:v>
                </c:pt>
                <c:pt idx="41">
                  <c:v>3.21</c:v>
                </c:pt>
                <c:pt idx="42">
                  <c:v>3.13</c:v>
                </c:pt>
                <c:pt idx="43">
                  <c:v>3.06</c:v>
                </c:pt>
                <c:pt idx="44">
                  <c:v>3.12</c:v>
                </c:pt>
                <c:pt idx="45">
                  <c:v>3.14</c:v>
                </c:pt>
                <c:pt idx="46">
                  <c:v>3.1</c:v>
                </c:pt>
                <c:pt idx="47">
                  <c:v>3.17</c:v>
                </c:pt>
                <c:pt idx="48">
                  <c:v>3.16</c:v>
                </c:pt>
                <c:pt idx="49">
                  <c:v>3.15</c:v>
                </c:pt>
                <c:pt idx="50">
                  <c:v>3.29</c:v>
                </c:pt>
                <c:pt idx="51">
                  <c:v>3.23</c:v>
                </c:pt>
                <c:pt idx="52">
                  <c:v>3.1</c:v>
                </c:pt>
                <c:pt idx="53">
                  <c:v>3.05</c:v>
                </c:pt>
                <c:pt idx="54">
                  <c:v>3</c:v>
                </c:pt>
                <c:pt idx="55">
                  <c:v>2.95</c:v>
                </c:pt>
                <c:pt idx="56">
                  <c:v>2.9</c:v>
                </c:pt>
                <c:pt idx="57">
                  <c:v>2.87</c:v>
                </c:pt>
                <c:pt idx="58">
                  <c:v>2.77</c:v>
                </c:pt>
                <c:pt idx="59">
                  <c:v>2.75</c:v>
                </c:pt>
                <c:pt idx="60">
                  <c:v>2.66</c:v>
                </c:pt>
                <c:pt idx="61">
                  <c:v>2.57</c:v>
                </c:pt>
                <c:pt idx="62">
                  <c:v>2.65</c:v>
                </c:pt>
                <c:pt idx="63">
                  <c:v>2.5099999999999998</c:v>
                </c:pt>
                <c:pt idx="64">
                  <c:v>2.38</c:v>
                </c:pt>
                <c:pt idx="65">
                  <c:v>2.37</c:v>
                </c:pt>
                <c:pt idx="66">
                  <c:v>2.2999999999999998</c:v>
                </c:pt>
                <c:pt idx="67">
                  <c:v>2.25</c:v>
                </c:pt>
                <c:pt idx="68">
                  <c:v>2.2999999999999998</c:v>
                </c:pt>
                <c:pt idx="69">
                  <c:v>2.29</c:v>
                </c:pt>
                <c:pt idx="70">
                  <c:v>2.2999999999999998</c:v>
                </c:pt>
                <c:pt idx="71">
                  <c:v>2.3199999999999998</c:v>
                </c:pt>
                <c:pt idx="72">
                  <c:v>2.2799999999999998</c:v>
                </c:pt>
                <c:pt idx="73">
                  <c:v>2.2200000000000002</c:v>
                </c:pt>
                <c:pt idx="74">
                  <c:v>2.2999999999999998</c:v>
                </c:pt>
                <c:pt idx="75">
                  <c:v>2.25</c:v>
                </c:pt>
                <c:pt idx="76">
                  <c:v>2.16</c:v>
                </c:pt>
                <c:pt idx="77">
                  <c:v>2.17</c:v>
                </c:pt>
                <c:pt idx="78">
                  <c:v>2.12</c:v>
                </c:pt>
                <c:pt idx="79">
                  <c:v>2.0699999999999998</c:v>
                </c:pt>
                <c:pt idx="80">
                  <c:v>2.1</c:v>
                </c:pt>
                <c:pt idx="81">
                  <c:v>2.0299999999999998</c:v>
                </c:pt>
                <c:pt idx="82">
                  <c:v>2</c:v>
                </c:pt>
                <c:pt idx="83">
                  <c:v>2</c:v>
                </c:pt>
                <c:pt idx="84">
                  <c:v>1.91</c:v>
                </c:pt>
                <c:pt idx="85">
                  <c:v>1.96</c:v>
                </c:pt>
                <c:pt idx="86">
                  <c:v>2.06</c:v>
                </c:pt>
                <c:pt idx="87">
                  <c:v>2.02</c:v>
                </c:pt>
                <c:pt idx="88">
                  <c:v>2.06</c:v>
                </c:pt>
                <c:pt idx="89">
                  <c:v>2.09</c:v>
                </c:pt>
                <c:pt idx="90">
                  <c:v>2.1</c:v>
                </c:pt>
                <c:pt idx="91">
                  <c:v>2.11</c:v>
                </c:pt>
                <c:pt idx="92">
                  <c:v>2.11</c:v>
                </c:pt>
                <c:pt idx="93">
                  <c:v>2.1</c:v>
                </c:pt>
                <c:pt idx="94">
                  <c:v>2.12</c:v>
                </c:pt>
                <c:pt idx="95">
                  <c:v>2.17</c:v>
                </c:pt>
                <c:pt idx="96">
                  <c:v>2.19</c:v>
                </c:pt>
                <c:pt idx="97">
                  <c:v>2.2200000000000002</c:v>
                </c:pt>
                <c:pt idx="98">
                  <c:v>2.2999999999999998</c:v>
                </c:pt>
                <c:pt idx="99">
                  <c:v>2.3199999999999998</c:v>
                </c:pt>
                <c:pt idx="100">
                  <c:v>2.41</c:v>
                </c:pt>
                <c:pt idx="101">
                  <c:v>2.44</c:v>
                </c:pt>
                <c:pt idx="102">
                  <c:v>2.4300000000000002</c:v>
                </c:pt>
                <c:pt idx="103">
                  <c:v>2.4300000000000002</c:v>
                </c:pt>
                <c:pt idx="104">
                  <c:v>2.4500000000000002</c:v>
                </c:pt>
                <c:pt idx="105">
                  <c:v>2.4900000000000002</c:v>
                </c:pt>
                <c:pt idx="106">
                  <c:v>2.54</c:v>
                </c:pt>
                <c:pt idx="107">
                  <c:v>2.61</c:v>
                </c:pt>
                <c:pt idx="108">
                  <c:v>2.68</c:v>
                </c:pt>
                <c:pt idx="109">
                  <c:v>2.79</c:v>
                </c:pt>
                <c:pt idx="110">
                  <c:v>2.79</c:v>
                </c:pt>
                <c:pt idx="111">
                  <c:v>2.82</c:v>
                </c:pt>
                <c:pt idx="112">
                  <c:v>2.8</c:v>
                </c:pt>
                <c:pt idx="113">
                  <c:v>2.76</c:v>
                </c:pt>
                <c:pt idx="114">
                  <c:v>2.75</c:v>
                </c:pt>
                <c:pt idx="115">
                  <c:v>2.71</c:v>
                </c:pt>
                <c:pt idx="116">
                  <c:v>2.65</c:v>
                </c:pt>
                <c:pt idx="117">
                  <c:v>2.61</c:v>
                </c:pt>
                <c:pt idx="118">
                  <c:v>2.4900000000000002</c:v>
                </c:pt>
                <c:pt idx="119">
                  <c:v>2.42</c:v>
                </c:pt>
                <c:pt idx="120">
                  <c:v>2.38</c:v>
                </c:pt>
                <c:pt idx="121">
                  <c:v>2.35</c:v>
                </c:pt>
                <c:pt idx="122">
                  <c:v>2.38</c:v>
                </c:pt>
                <c:pt idx="123">
                  <c:v>2.4300000000000002</c:v>
                </c:pt>
                <c:pt idx="124">
                  <c:v>2.42</c:v>
                </c:pt>
                <c:pt idx="125">
                  <c:v>2.37</c:v>
                </c:pt>
                <c:pt idx="126">
                  <c:v>2.39</c:v>
                </c:pt>
                <c:pt idx="127">
                  <c:v>2.2999999999999998</c:v>
                </c:pt>
                <c:pt idx="128">
                  <c:v>2.23</c:v>
                </c:pt>
                <c:pt idx="129">
                  <c:v>2.17</c:v>
                </c:pt>
                <c:pt idx="130">
                  <c:v>2.12</c:v>
                </c:pt>
                <c:pt idx="131">
                  <c:v>2.08</c:v>
                </c:pt>
                <c:pt idx="132">
                  <c:v>2.04</c:v>
                </c:pt>
                <c:pt idx="133">
                  <c:v>2.0099999999999998</c:v>
                </c:pt>
                <c:pt idx="134">
                  <c:v>1.99</c:v>
                </c:pt>
                <c:pt idx="135">
                  <c:v>1.99</c:v>
                </c:pt>
                <c:pt idx="136">
                  <c:v>1.98</c:v>
                </c:pt>
                <c:pt idx="137">
                  <c:v>2.0099999999999998</c:v>
                </c:pt>
                <c:pt idx="138">
                  <c:v>2.06</c:v>
                </c:pt>
                <c:pt idx="139">
                  <c:v>2.12</c:v>
                </c:pt>
                <c:pt idx="140">
                  <c:v>2.2000000000000002</c:v>
                </c:pt>
                <c:pt idx="141">
                  <c:v>2.27</c:v>
                </c:pt>
                <c:pt idx="142">
                  <c:v>2.37</c:v>
                </c:pt>
                <c:pt idx="143" formatCode="General">
                  <c:v>2.48</c:v>
                </c:pt>
                <c:pt idx="144" formatCode="General">
                  <c:v>2.63</c:v>
                </c:pt>
                <c:pt idx="145" formatCode="General">
                  <c:v>2.85</c:v>
                </c:pt>
                <c:pt idx="146" formatCode="General">
                  <c:v>3.16</c:v>
                </c:pt>
                <c:pt idx="147" formatCode="General">
                  <c:v>3.46</c:v>
                </c:pt>
                <c:pt idx="148" formatCode="General">
                  <c:v>3.73</c:v>
                </c:pt>
                <c:pt idx="149" formatCode="General">
                  <c:v>3.86</c:v>
                </c:pt>
                <c:pt idx="150" formatCode="General">
                  <c:v>4.04</c:v>
                </c:pt>
                <c:pt idx="151" formatCode="General">
                  <c:v>4.26</c:v>
                </c:pt>
                <c:pt idx="152" formatCode="General">
                  <c:v>4.53</c:v>
                </c:pt>
                <c:pt idx="153" formatCode="General">
                  <c:v>4.55</c:v>
                </c:pt>
                <c:pt idx="154" formatCode="General">
                  <c:v>4.6399999999999997</c:v>
                </c:pt>
                <c:pt idx="155" formatCode="General">
                  <c:v>4.63</c:v>
                </c:pt>
                <c:pt idx="156" formatCode="General">
                  <c:v>4.6100000000000003</c:v>
                </c:pt>
                <c:pt idx="157" formatCode="General">
                  <c:v>4.68</c:v>
                </c:pt>
                <c:pt idx="158" formatCode="General">
                  <c:v>4.6399999999999997</c:v>
                </c:pt>
                <c:pt idx="159" formatCode="General">
                  <c:v>4.8499999999999996</c:v>
                </c:pt>
                <c:pt idx="160" formatCode="General">
                  <c:v>4.99</c:v>
                </c:pt>
                <c:pt idx="161" formatCode="General">
                  <c:v>5.12</c:v>
                </c:pt>
                <c:pt idx="162" formatCode="General">
                  <c:v>5.13</c:v>
                </c:pt>
                <c:pt idx="163" formatCode="General">
                  <c:v>5.23</c:v>
                </c:pt>
                <c:pt idx="164" formatCode="General">
                  <c:v>5.28</c:v>
                </c:pt>
                <c:pt idx="165" formatCode="General">
                  <c:v>5.33</c:v>
                </c:pt>
                <c:pt idx="166" formatCode="General">
                  <c:v>5.34</c:v>
                </c:pt>
                <c:pt idx="167" formatCode="General">
                  <c:v>5.31</c:v>
                </c:pt>
                <c:pt idx="168" formatCode="General">
                  <c:v>5.31</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historie'!$C$74:$C$242</c:f>
              <c:numCache>
                <c:formatCode>0.00</c:formatCode>
                <c:ptCount val="169"/>
                <c:pt idx="50">
                  <c:v>3.2</c:v>
                </c:pt>
                <c:pt idx="51">
                  <c:v>3.13</c:v>
                </c:pt>
                <c:pt idx="52">
                  <c:v>2.99</c:v>
                </c:pt>
                <c:pt idx="53">
                  <c:v>2.97</c:v>
                </c:pt>
                <c:pt idx="54">
                  <c:v>2.88</c:v>
                </c:pt>
                <c:pt idx="55">
                  <c:v>2.83</c:v>
                </c:pt>
                <c:pt idx="56">
                  <c:v>2.76</c:v>
                </c:pt>
                <c:pt idx="57">
                  <c:v>2.72</c:v>
                </c:pt>
                <c:pt idx="58">
                  <c:v>2.56</c:v>
                </c:pt>
                <c:pt idx="59">
                  <c:v>2.57</c:v>
                </c:pt>
                <c:pt idx="60">
                  <c:v>2.5</c:v>
                </c:pt>
                <c:pt idx="61">
                  <c:v>2.4</c:v>
                </c:pt>
                <c:pt idx="62">
                  <c:v>2.46</c:v>
                </c:pt>
                <c:pt idx="63">
                  <c:v>2.34</c:v>
                </c:pt>
                <c:pt idx="64">
                  <c:v>2.19</c:v>
                </c:pt>
                <c:pt idx="65">
                  <c:v>2.15</c:v>
                </c:pt>
                <c:pt idx="66">
                  <c:v>2.1</c:v>
                </c:pt>
                <c:pt idx="67">
                  <c:v>2.0699999999999998</c:v>
                </c:pt>
                <c:pt idx="68">
                  <c:v>2.11</c:v>
                </c:pt>
                <c:pt idx="69">
                  <c:v>2.13</c:v>
                </c:pt>
                <c:pt idx="70">
                  <c:v>2.14</c:v>
                </c:pt>
                <c:pt idx="71">
                  <c:v>2.16</c:v>
                </c:pt>
                <c:pt idx="72">
                  <c:v>2.11</c:v>
                </c:pt>
                <c:pt idx="73">
                  <c:v>2.09</c:v>
                </c:pt>
                <c:pt idx="74">
                  <c:v>2.08</c:v>
                </c:pt>
                <c:pt idx="75">
                  <c:v>2.0699999999999998</c:v>
                </c:pt>
                <c:pt idx="76">
                  <c:v>2.0099999999999998</c:v>
                </c:pt>
                <c:pt idx="77">
                  <c:v>2.02</c:v>
                </c:pt>
                <c:pt idx="78">
                  <c:v>1.95</c:v>
                </c:pt>
                <c:pt idx="79">
                  <c:v>1.93</c:v>
                </c:pt>
                <c:pt idx="80">
                  <c:v>1.93</c:v>
                </c:pt>
                <c:pt idx="81">
                  <c:v>1.89</c:v>
                </c:pt>
                <c:pt idx="82">
                  <c:v>1.86</c:v>
                </c:pt>
                <c:pt idx="83">
                  <c:v>1.86</c:v>
                </c:pt>
                <c:pt idx="84">
                  <c:v>1.81</c:v>
                </c:pt>
                <c:pt idx="85">
                  <c:v>1.8</c:v>
                </c:pt>
                <c:pt idx="86">
                  <c:v>1.87</c:v>
                </c:pt>
                <c:pt idx="87">
                  <c:v>1.91</c:v>
                </c:pt>
                <c:pt idx="88">
                  <c:v>1.97</c:v>
                </c:pt>
                <c:pt idx="89">
                  <c:v>2.02</c:v>
                </c:pt>
                <c:pt idx="90">
                  <c:v>2.04</c:v>
                </c:pt>
                <c:pt idx="91">
                  <c:v>2.0499999999999998</c:v>
                </c:pt>
                <c:pt idx="92">
                  <c:v>2.0499999999999998</c:v>
                </c:pt>
                <c:pt idx="93">
                  <c:v>2.04</c:v>
                </c:pt>
                <c:pt idx="94">
                  <c:v>2.0499999999999998</c:v>
                </c:pt>
                <c:pt idx="95">
                  <c:v>2.11</c:v>
                </c:pt>
                <c:pt idx="96">
                  <c:v>2.15</c:v>
                </c:pt>
                <c:pt idx="97">
                  <c:v>2.19</c:v>
                </c:pt>
                <c:pt idx="98">
                  <c:v>2.2599999999999998</c:v>
                </c:pt>
                <c:pt idx="99">
                  <c:v>2.33</c:v>
                </c:pt>
                <c:pt idx="100">
                  <c:v>2.44</c:v>
                </c:pt>
                <c:pt idx="101">
                  <c:v>2.48</c:v>
                </c:pt>
                <c:pt idx="102">
                  <c:v>2.4900000000000002</c:v>
                </c:pt>
                <c:pt idx="103">
                  <c:v>2.48</c:v>
                </c:pt>
                <c:pt idx="104">
                  <c:v>2.4900000000000002</c:v>
                </c:pt>
                <c:pt idx="105">
                  <c:v>2.5299999999999998</c:v>
                </c:pt>
                <c:pt idx="106">
                  <c:v>2.58</c:v>
                </c:pt>
                <c:pt idx="107">
                  <c:v>2.67</c:v>
                </c:pt>
                <c:pt idx="108">
                  <c:v>2.78</c:v>
                </c:pt>
                <c:pt idx="109">
                  <c:v>2.91</c:v>
                </c:pt>
                <c:pt idx="110">
                  <c:v>2.97</c:v>
                </c:pt>
                <c:pt idx="111">
                  <c:v>2.99</c:v>
                </c:pt>
                <c:pt idx="112">
                  <c:v>2.92</c:v>
                </c:pt>
                <c:pt idx="113">
                  <c:v>2.86</c:v>
                </c:pt>
                <c:pt idx="114">
                  <c:v>2.82</c:v>
                </c:pt>
                <c:pt idx="115">
                  <c:v>2.76</c:v>
                </c:pt>
                <c:pt idx="116">
                  <c:v>2.69</c:v>
                </c:pt>
                <c:pt idx="117">
                  <c:v>2.64</c:v>
                </c:pt>
                <c:pt idx="118">
                  <c:v>2.4900000000000002</c:v>
                </c:pt>
                <c:pt idx="119">
                  <c:v>2.4</c:v>
                </c:pt>
                <c:pt idx="120">
                  <c:v>2.36</c:v>
                </c:pt>
                <c:pt idx="121">
                  <c:v>2.35</c:v>
                </c:pt>
                <c:pt idx="122">
                  <c:v>2.36</c:v>
                </c:pt>
                <c:pt idx="123">
                  <c:v>2.4300000000000002</c:v>
                </c:pt>
                <c:pt idx="124">
                  <c:v>2.44</c:v>
                </c:pt>
                <c:pt idx="125">
                  <c:v>2.38</c:v>
                </c:pt>
                <c:pt idx="126">
                  <c:v>2.2999999999999998</c:v>
                </c:pt>
                <c:pt idx="127">
                  <c:v>2.21</c:v>
                </c:pt>
                <c:pt idx="128">
                  <c:v>2.13</c:v>
                </c:pt>
                <c:pt idx="129">
                  <c:v>2.1</c:v>
                </c:pt>
                <c:pt idx="130">
                  <c:v>2.0699999999999998</c:v>
                </c:pt>
                <c:pt idx="131">
                  <c:v>2.0299999999999998</c:v>
                </c:pt>
                <c:pt idx="132">
                  <c:v>1.99</c:v>
                </c:pt>
                <c:pt idx="133">
                  <c:v>1.96</c:v>
                </c:pt>
                <c:pt idx="134">
                  <c:v>1.93</c:v>
                </c:pt>
                <c:pt idx="135">
                  <c:v>1.94</c:v>
                </c:pt>
                <c:pt idx="136">
                  <c:v>1.95</c:v>
                </c:pt>
                <c:pt idx="137">
                  <c:v>1.99</c:v>
                </c:pt>
                <c:pt idx="138">
                  <c:v>2.0499999999999998</c:v>
                </c:pt>
                <c:pt idx="139">
                  <c:v>2.13</c:v>
                </c:pt>
                <c:pt idx="140">
                  <c:v>2.2200000000000002</c:v>
                </c:pt>
                <c:pt idx="141">
                  <c:v>2.31</c:v>
                </c:pt>
                <c:pt idx="142">
                  <c:v>2.42</c:v>
                </c:pt>
                <c:pt idx="143">
                  <c:v>2.54</c:v>
                </c:pt>
                <c:pt idx="144">
                  <c:v>2.71</c:v>
                </c:pt>
                <c:pt idx="145">
                  <c:v>3.01</c:v>
                </c:pt>
                <c:pt idx="146">
                  <c:v>3.4</c:v>
                </c:pt>
                <c:pt idx="147" formatCode="General">
                  <c:v>3.85</c:v>
                </c:pt>
                <c:pt idx="148" formatCode="General">
                  <c:v>4.1900000000000004</c:v>
                </c:pt>
                <c:pt idx="149" formatCode="General">
                  <c:v>4.42</c:v>
                </c:pt>
                <c:pt idx="150" formatCode="General">
                  <c:v>4.67</c:v>
                </c:pt>
                <c:pt idx="151" formatCode="General">
                  <c:v>5.05</c:v>
                </c:pt>
                <c:pt idx="152" formatCode="General">
                  <c:v>5.49</c:v>
                </c:pt>
                <c:pt idx="153" formatCode="General">
                  <c:v>5.85</c:v>
                </c:pt>
                <c:pt idx="154" formatCode="General">
                  <c:v>5.91</c:v>
                </c:pt>
                <c:pt idx="155" formatCode="General">
                  <c:v>5.97</c:v>
                </c:pt>
                <c:pt idx="156" formatCode="General">
                  <c:v>6.07</c:v>
                </c:pt>
                <c:pt idx="157" formatCode="General">
                  <c:v>6.08</c:v>
                </c:pt>
                <c:pt idx="158" formatCode="General">
                  <c:v>6.03</c:v>
                </c:pt>
                <c:pt idx="159" formatCode="General">
                  <c:v>5.98</c:v>
                </c:pt>
                <c:pt idx="160" formatCode="General">
                  <c:v>5.94</c:v>
                </c:pt>
                <c:pt idx="161" formatCode="General">
                  <c:v>5.98</c:v>
                </c:pt>
                <c:pt idx="162" formatCode="General">
                  <c:v>5.99</c:v>
                </c:pt>
                <c:pt idx="163" formatCode="General">
                  <c:v>5.96</c:v>
                </c:pt>
                <c:pt idx="164" formatCode="General">
                  <c:v>5.9</c:v>
                </c:pt>
                <c:pt idx="165" formatCode="General">
                  <c:v>5.87</c:v>
                </c:pt>
                <c:pt idx="166" formatCode="General">
                  <c:v>5.83</c:v>
                </c:pt>
                <c:pt idx="167" formatCode="General">
                  <c:v>5.79</c:v>
                </c:pt>
                <c:pt idx="168" formatCode="General">
                  <c:v>5.76</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5"/>
              <c:layout>
                <c:manualLayout>
                  <c:x val="1.3267598242720483E-2"/>
                  <c:y val="-4.4649640785865911E-2"/>
                </c:manualLayout>
              </c:layout>
              <c:tx>
                <c:rich>
                  <a:bodyPr/>
                  <a:lstStyle/>
                  <a:p>
                    <a:r>
                      <a:rPr lang="en-US" b="0">
                        <a:solidFill>
                          <a:schemeClr val="accent4">
                            <a:lumMod val="75000"/>
                          </a:schemeClr>
                        </a:solidFill>
                      </a:rPr>
                      <a:t>5,65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FF-4C4E-A853-BEEE8261360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historie'!$D$74:$D$242</c:f>
              <c:numCache>
                <c:formatCode>0.00</c:formatCode>
                <c:ptCount val="169"/>
                <c:pt idx="122">
                  <c:v>2.3608547339539832</c:v>
                </c:pt>
                <c:pt idx="123">
                  <c:v>2.420600617795488</c:v>
                </c:pt>
                <c:pt idx="124">
                  <c:v>2.4242578720499393</c:v>
                </c:pt>
                <c:pt idx="125">
                  <c:v>2.3656421777732262</c:v>
                </c:pt>
                <c:pt idx="126">
                  <c:v>2.2871270697682111</c:v>
                </c:pt>
                <c:pt idx="127">
                  <c:v>2.1978509315374741</c:v>
                </c:pt>
                <c:pt idx="128">
                  <c:v>2.1358243306606695</c:v>
                </c:pt>
                <c:pt idx="129">
                  <c:v>2.1098770548904344</c:v>
                </c:pt>
                <c:pt idx="130">
                  <c:v>2.0769697492654866</c:v>
                </c:pt>
                <c:pt idx="131">
                  <c:v>2.0355851377765015</c:v>
                </c:pt>
                <c:pt idx="132">
                  <c:v>1.9929021486054639</c:v>
                </c:pt>
                <c:pt idx="133">
                  <c:v>1.9747751950333787</c:v>
                </c:pt>
                <c:pt idx="134">
                  <c:v>1.9504859507856065</c:v>
                </c:pt>
                <c:pt idx="135">
                  <c:v>1.9513851682325805</c:v>
                </c:pt>
                <c:pt idx="136">
                  <c:v>1.9643209636773027</c:v>
                </c:pt>
                <c:pt idx="137">
                  <c:v>1.9980247855358573</c:v>
                </c:pt>
                <c:pt idx="138">
                  <c:v>2.0700934285896042</c:v>
                </c:pt>
                <c:pt idx="139">
                  <c:v>2.1341830259123373</c:v>
                </c:pt>
                <c:pt idx="140">
                  <c:v>2.2212618413409753</c:v>
                </c:pt>
                <c:pt idx="141">
                  <c:v>2.3153304615078834</c:v>
                </c:pt>
                <c:pt idx="142">
                  <c:v>2.4302008435003519</c:v>
                </c:pt>
                <c:pt idx="143">
                  <c:v>2.5422964195124065</c:v>
                </c:pt>
                <c:pt idx="144">
                  <c:v>2.7026796741586585</c:v>
                </c:pt>
                <c:pt idx="145">
                  <c:v>2.9970672731181733</c:v>
                </c:pt>
                <c:pt idx="146">
                  <c:v>3.3861847190609131</c:v>
                </c:pt>
                <c:pt idx="147">
                  <c:v>3.8364811917760142</c:v>
                </c:pt>
                <c:pt idx="148">
                  <c:v>4.1493708136598295</c:v>
                </c:pt>
                <c:pt idx="149">
                  <c:v>4.3925788665237064</c:v>
                </c:pt>
                <c:pt idx="150">
                  <c:v>4.6359934964102996</c:v>
                </c:pt>
                <c:pt idx="151">
                  <c:v>5.0126572238264151</c:v>
                </c:pt>
                <c:pt idx="152">
                  <c:v>5.4227717182026351</c:v>
                </c:pt>
                <c:pt idx="153">
                  <c:v>5.7609349188184442</c:v>
                </c:pt>
                <c:pt idx="154">
                  <c:v>5.8256281095178499</c:v>
                </c:pt>
                <c:pt idx="155">
                  <c:v>5.8574535963610073</c:v>
                </c:pt>
                <c:pt idx="156">
                  <c:v>5.9633147998238929</c:v>
                </c:pt>
                <c:pt idx="157">
                  <c:v>5.9827677270901871</c:v>
                </c:pt>
                <c:pt idx="158">
                  <c:v>5.9276595592692702</c:v>
                </c:pt>
                <c:pt idx="159">
                  <c:v>5.8953614304893938</c:v>
                </c:pt>
                <c:pt idx="160">
                  <c:v>5.8606686114000972</c:v>
                </c:pt>
                <c:pt idx="161">
                  <c:v>5.8897134025736602</c:v>
                </c:pt>
                <c:pt idx="162">
                  <c:v>5.8986681493522539</c:v>
                </c:pt>
                <c:pt idx="163">
                  <c:v>5.8600236855699182</c:v>
                </c:pt>
                <c:pt idx="164">
                  <c:v>5.8007670973456191</c:v>
                </c:pt>
                <c:pt idx="165">
                  <c:v>5.7838288068002344</c:v>
                </c:pt>
                <c:pt idx="166">
                  <c:v>5.7351580350971441</c:v>
                </c:pt>
                <c:pt idx="167">
                  <c:v>5.7058128330630637</c:v>
                </c:pt>
                <c:pt idx="168">
                  <c:v>5.6731400825886826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12</xdr:col>
      <xdr:colOff>592232</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6" t="s">
        <v>18</v>
      </c>
      <c r="D3" s="98" t="s">
        <v>2</v>
      </c>
      <c r="E3" s="100" t="s">
        <v>19</v>
      </c>
      <c r="F3" s="1"/>
    </row>
    <row r="4" spans="1:6" x14ac:dyDescent="0.3">
      <c r="A4" s="1"/>
      <c r="B4" s="50"/>
      <c r="C4" s="97"/>
      <c r="D4" s="99"/>
      <c r="E4" s="101"/>
      <c r="F4" s="1"/>
    </row>
    <row r="5" spans="1:6" x14ac:dyDescent="0.3">
      <c r="A5" s="1"/>
      <c r="B5" s="51" t="s">
        <v>37</v>
      </c>
      <c r="C5" s="52">
        <v>15.05908324432</v>
      </c>
      <c r="D5" s="53">
        <v>4657</v>
      </c>
      <c r="E5" s="54">
        <v>5.6389583736081859</v>
      </c>
      <c r="F5" s="1"/>
    </row>
    <row r="6" spans="1:6" x14ac:dyDescent="0.3">
      <c r="A6" s="1"/>
      <c r="B6" s="68" t="s">
        <v>20</v>
      </c>
      <c r="C6" s="69">
        <v>12.698207979979999</v>
      </c>
      <c r="D6" s="70">
        <v>3770</v>
      </c>
      <c r="E6" s="71">
        <v>5.6457167774453554</v>
      </c>
      <c r="F6" s="25"/>
    </row>
    <row r="7" spans="1:6" x14ac:dyDescent="0.3">
      <c r="A7" s="1"/>
      <c r="B7" s="55" t="s">
        <v>23</v>
      </c>
      <c r="C7" s="56"/>
      <c r="D7" s="57"/>
      <c r="E7" s="58"/>
      <c r="F7" s="24"/>
    </row>
    <row r="8" spans="1:6" x14ac:dyDescent="0.3">
      <c r="A8" s="1"/>
      <c r="B8" s="59" t="s">
        <v>38</v>
      </c>
      <c r="C8" s="56">
        <v>10.398101395509999</v>
      </c>
      <c r="D8" s="57">
        <v>2972</v>
      </c>
      <c r="E8" s="58">
        <v>5.62050168032785</v>
      </c>
      <c r="F8" s="1"/>
    </row>
    <row r="9" spans="1:6" x14ac:dyDescent="0.3">
      <c r="A9" s="1"/>
      <c r="B9" s="59" t="s">
        <v>39</v>
      </c>
      <c r="C9" s="56">
        <v>1.57665517551</v>
      </c>
      <c r="D9" s="57">
        <v>503</v>
      </c>
      <c r="E9" s="58">
        <v>5.6043509766028441</v>
      </c>
      <c r="F9" s="1"/>
    </row>
    <row r="10" spans="1:6" x14ac:dyDescent="0.3">
      <c r="A10" s="1"/>
      <c r="B10" s="60" t="s">
        <v>40</v>
      </c>
      <c r="C10" s="61">
        <v>0.72345140896000004</v>
      </c>
      <c r="D10" s="62">
        <v>295</v>
      </c>
      <c r="E10" s="63">
        <v>6.0982817133317617</v>
      </c>
      <c r="F10" s="1"/>
    </row>
    <row r="11" spans="1:6" x14ac:dyDescent="0.3">
      <c r="A11" s="1"/>
      <c r="B11" s="64" t="s">
        <v>21</v>
      </c>
      <c r="C11" s="65">
        <v>1.9605096453399999</v>
      </c>
      <c r="D11" s="62">
        <v>723</v>
      </c>
      <c r="E11" s="66">
        <v>5.597398982300664</v>
      </c>
      <c r="F11" s="1"/>
    </row>
    <row r="12" spans="1:6" x14ac:dyDescent="0.3">
      <c r="A12" s="1"/>
      <c r="B12" s="64" t="s">
        <v>22</v>
      </c>
      <c r="C12" s="65">
        <v>0.40036561900000001</v>
      </c>
      <c r="D12" s="62">
        <v>164</v>
      </c>
      <c r="E12" s="66">
        <v>5.628113211540942</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53</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3">
        <f>'ČBA Hypomonitor – Cely sektor'!H54*1000000</f>
        <v>3368224.9283766574</v>
      </c>
      <c r="G5" s="103"/>
      <c r="H5" s="103"/>
      <c r="I5" s="103"/>
      <c r="J5" s="33"/>
    </row>
    <row r="6" spans="1:17" x14ac:dyDescent="0.3">
      <c r="A6" s="1"/>
      <c r="B6" s="15" t="s">
        <v>13</v>
      </c>
      <c r="C6" s="15"/>
      <c r="D6" s="28">
        <v>2</v>
      </c>
      <c r="E6" s="28">
        <v>3</v>
      </c>
      <c r="F6" s="28">
        <v>4</v>
      </c>
      <c r="G6" s="74">
        <v>5</v>
      </c>
      <c r="H6" s="73">
        <f>'ČBA Hypomonitor – Cely sektor'!I54</f>
        <v>5.6457167774453554</v>
      </c>
      <c r="I6" s="27">
        <v>7</v>
      </c>
      <c r="J6" s="1"/>
    </row>
    <row r="7" spans="1:17" x14ac:dyDescent="0.3">
      <c r="A7" s="1"/>
      <c r="B7" s="75"/>
      <c r="C7" s="75"/>
      <c r="D7" s="29"/>
      <c r="E7" s="29"/>
      <c r="F7" s="102" t="s">
        <v>11</v>
      </c>
      <c r="G7" s="102"/>
      <c r="H7" s="102"/>
      <c r="I7" s="102"/>
      <c r="J7" s="1"/>
    </row>
    <row r="8" spans="1:17" x14ac:dyDescent="0.3">
      <c r="A8" s="1"/>
      <c r="B8" s="1" t="s">
        <v>12</v>
      </c>
      <c r="C8" s="76">
        <v>15</v>
      </c>
      <c r="D8" s="30">
        <f>PMT(D$6/12/100,$C8*12,-$F$5)</f>
        <v>21674.820468458016</v>
      </c>
      <c r="E8" s="30">
        <f t="shared" ref="E8:I8" si="0">PMT(E$6/12/100,$C8*12,-$F$5)</f>
        <v>23260.342958635676</v>
      </c>
      <c r="F8" s="30">
        <f t="shared" si="0"/>
        <v>24914.353102563626</v>
      </c>
      <c r="G8" s="30">
        <f t="shared" si="0"/>
        <v>26635.708067922562</v>
      </c>
      <c r="H8" s="77">
        <f>PMT(H$6/12/100,$C8*12,-$F$5)</f>
        <v>27782.347381062576</v>
      </c>
      <c r="I8" s="30">
        <f t="shared" si="0"/>
        <v>30274.557882148307</v>
      </c>
      <c r="J8" s="42"/>
      <c r="M8" s="40"/>
      <c r="N8" s="40"/>
      <c r="O8" s="40"/>
      <c r="Q8" s="40"/>
    </row>
    <row r="9" spans="1:17" x14ac:dyDescent="0.3">
      <c r="A9" s="1"/>
      <c r="B9" s="1"/>
      <c r="C9" s="76">
        <v>20</v>
      </c>
      <c r="D9" s="30">
        <f t="shared" ref="D9:I11" si="1">PMT(D$6/12/100,$C9*12,-$F$5)</f>
        <v>17039.28859949284</v>
      </c>
      <c r="E9" s="30">
        <f t="shared" si="1"/>
        <v>18680.094543093594</v>
      </c>
      <c r="F9" s="30">
        <f t="shared" si="1"/>
        <v>20410.780512521978</v>
      </c>
      <c r="G9" s="30">
        <f t="shared" si="1"/>
        <v>22228.793724547901</v>
      </c>
      <c r="H9" s="77">
        <f t="shared" ref="H9:H11" si="2">PMT(H$6/12/100,$C9*12,-$F$5)</f>
        <v>23447.672421665811</v>
      </c>
      <c r="I9" s="30">
        <f t="shared" si="1"/>
        <v>26113.812018953824</v>
      </c>
      <c r="J9" s="42"/>
      <c r="M9" s="40"/>
      <c r="N9" s="40"/>
      <c r="O9" s="40"/>
      <c r="Q9" s="40"/>
    </row>
    <row r="10" spans="1:17" x14ac:dyDescent="0.3">
      <c r="A10" s="1"/>
      <c r="B10" s="1"/>
      <c r="C10" s="76">
        <v>25</v>
      </c>
      <c r="D10" s="30">
        <f t="shared" si="1"/>
        <v>14276.367494215698</v>
      </c>
      <c r="E10" s="30">
        <f t="shared" si="1"/>
        <v>15972.503686536615</v>
      </c>
      <c r="F10" s="30">
        <f t="shared" si="1"/>
        <v>17778.732036065419</v>
      </c>
      <c r="G10" s="30">
        <f t="shared" si="1"/>
        <v>19690.307506879202</v>
      </c>
      <c r="H10" s="77">
        <f t="shared" si="2"/>
        <v>20977.976414133438</v>
      </c>
      <c r="I10" s="30">
        <f t="shared" si="1"/>
        <v>23805.913111200072</v>
      </c>
      <c r="J10" s="42"/>
      <c r="M10" s="40"/>
      <c r="N10" s="40"/>
      <c r="O10" s="40"/>
      <c r="Q10" s="40"/>
    </row>
    <row r="11" spans="1:17" x14ac:dyDescent="0.3">
      <c r="A11" s="1"/>
      <c r="B11" s="14"/>
      <c r="C11" s="16">
        <v>30</v>
      </c>
      <c r="D11" s="31">
        <f t="shared" si="1"/>
        <v>12449.615219239206</v>
      </c>
      <c r="E11" s="31">
        <f t="shared" si="1"/>
        <v>14200.572163116882</v>
      </c>
      <c r="F11" s="31">
        <f t="shared" si="1"/>
        <v>16080.42099375068</v>
      </c>
      <c r="G11" s="31">
        <f t="shared" si="1"/>
        <v>18081.359727211031</v>
      </c>
      <c r="H11" s="32">
        <f t="shared" si="2"/>
        <v>19433.480849531938</v>
      </c>
      <c r="I11" s="31">
        <f t="shared" si="1"/>
        <v>22408.884491737157</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Normal="100" workbookViewId="0">
      <pane xSplit="1" ySplit="3" topLeftCell="B216" activePane="bottomRight" state="frozen"/>
      <selection activeCell="A236" sqref="A236:XFD236"/>
      <selection pane="topRight" activeCell="A236" sqref="A236:XFD236"/>
      <selection pane="bottomLeft" activeCell="A236" sqref="A236:XFD236"/>
      <selection pane="bottomRight" activeCell="D243" sqref="D243"/>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36</v>
      </c>
      <c r="B2" s="41" t="s">
        <v>33</v>
      </c>
      <c r="C2" s="41" t="s">
        <v>34</v>
      </c>
      <c r="D2" s="72" t="s">
        <v>35</v>
      </c>
    </row>
    <row r="3" spans="1:4" ht="29.3" customHeight="1" x14ac:dyDescent="0.3">
      <c r="A3" t="s">
        <v>16</v>
      </c>
      <c r="B3" s="19" t="s">
        <v>50</v>
      </c>
      <c r="C3" s="19" t="s">
        <v>51</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x14ac:dyDescent="0.3">
      <c r="A211" s="17">
        <f t="shared" si="6"/>
        <v>44316</v>
      </c>
      <c r="B211" s="22">
        <v>2.0099999999999998</v>
      </c>
      <c r="C211" s="22">
        <v>1.99</v>
      </c>
      <c r="D211" s="22">
        <f>'ČBA Hypomonitor – Cely sektor'!I22</f>
        <v>1.9980247855358573</v>
      </c>
    </row>
    <row r="212" spans="1:6" x14ac:dyDescent="0.3">
      <c r="A212" s="17">
        <f>EOMONTH(A211,1)</f>
        <v>44347</v>
      </c>
      <c r="B212" s="22">
        <v>2.06</v>
      </c>
      <c r="C212" s="22">
        <v>2.0499999999999998</v>
      </c>
      <c r="D212" s="22">
        <f>'ČBA Hypomonitor – Cely sektor'!I23</f>
        <v>2.0700934285896042</v>
      </c>
    </row>
    <row r="213" spans="1:6" x14ac:dyDescent="0.3">
      <c r="A213" s="17">
        <f t="shared" ref="A213:A243"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42</v>
      </c>
      <c r="G237" s="36"/>
    </row>
    <row r="238" spans="1:7" x14ac:dyDescent="0.3">
      <c r="A238" s="17">
        <f t="shared" si="7"/>
        <v>45138</v>
      </c>
      <c r="B238" s="18">
        <v>5.28</v>
      </c>
      <c r="C238" s="18">
        <v>5.9</v>
      </c>
      <c r="D238" s="22">
        <f>'ČBA Hypomonitor – Cely sektor'!I49</f>
        <v>5.8007670973456191</v>
      </c>
    </row>
    <row r="239" spans="1:7" x14ac:dyDescent="0.3">
      <c r="A239" s="17">
        <f t="shared" si="7"/>
        <v>45169</v>
      </c>
      <c r="B239" s="18">
        <v>5.33</v>
      </c>
      <c r="C239" s="18">
        <v>5.87</v>
      </c>
      <c r="D239" s="22">
        <f>'ČBA Hypomonitor – Cely sektor'!I50</f>
        <v>5.7838288068002344</v>
      </c>
    </row>
    <row r="240" spans="1:7" x14ac:dyDescent="0.3">
      <c r="A240" s="17">
        <f t="shared" si="7"/>
        <v>45199</v>
      </c>
      <c r="B240" s="18">
        <v>5.34</v>
      </c>
      <c r="C240" s="18">
        <v>5.83</v>
      </c>
      <c r="D240" s="22">
        <f>'ČBA Hypomonitor – Cely sektor'!I51</f>
        <v>5.7351580350971441</v>
      </c>
      <c r="F240" s="95"/>
    </row>
    <row r="241" spans="1:4" x14ac:dyDescent="0.3">
      <c r="A241" s="17">
        <f t="shared" si="7"/>
        <v>45230</v>
      </c>
      <c r="B241" s="18">
        <v>5.31</v>
      </c>
      <c r="C241" s="18">
        <v>5.79</v>
      </c>
      <c r="D241" s="22">
        <f>'ČBA Hypomonitor – Cely sektor'!I52</f>
        <v>5.7058128330630637</v>
      </c>
    </row>
    <row r="242" spans="1:4" x14ac:dyDescent="0.3">
      <c r="A242" s="17">
        <f t="shared" si="7"/>
        <v>45260</v>
      </c>
      <c r="B242" s="18">
        <v>5.31</v>
      </c>
      <c r="C242" s="18">
        <v>5.76</v>
      </c>
      <c r="D242" s="22">
        <f>'ČBA Hypomonitor – Cely sektor'!I53</f>
        <v>5.6731400825886826</v>
      </c>
    </row>
    <row r="243" spans="1:4" x14ac:dyDescent="0.3">
      <c r="A243" s="17">
        <f t="shared" si="7"/>
        <v>45291</v>
      </c>
      <c r="D243" s="94">
        <f>'ČBA Hypomonitor – Cely sektor'!I54</f>
        <v>5.6457167774453554</v>
      </c>
    </row>
    <row r="244" spans="1:4" x14ac:dyDescent="0.3"/>
    <row r="245" spans="1:4" x14ac:dyDescent="0.3"/>
    <row r="246" spans="1:4" x14ac:dyDescent="0.3"/>
    <row r="247" spans="1:4" x14ac:dyDescent="0.3"/>
    <row r="248" spans="1:4" x14ac:dyDescent="0.3"/>
    <row r="249" spans="1:4"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zoomScale="85" zoomScaleNormal="85" workbookViewId="0"/>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3"/>
      <c r="C3" s="84" t="s">
        <v>45</v>
      </c>
      <c r="D3" s="83"/>
      <c r="E3" s="83"/>
      <c r="F3" s="83"/>
      <c r="G3" s="83"/>
      <c r="H3" s="83"/>
      <c r="J3" s="85"/>
      <c r="K3" s="86" t="s">
        <v>43</v>
      </c>
      <c r="L3" s="85"/>
      <c r="M3" s="85"/>
      <c r="N3" s="85"/>
      <c r="O3" s="85"/>
      <c r="P3" s="85"/>
    </row>
    <row r="4" spans="2:16" x14ac:dyDescent="0.3"/>
    <row r="5" spans="2:16" s="18" customFormat="1" ht="58.3" customHeight="1" x14ac:dyDescent="0.3">
      <c r="C5" s="41" t="s">
        <v>44</v>
      </c>
      <c r="D5" s="93" t="s">
        <v>47</v>
      </c>
      <c r="E5" s="93" t="s">
        <v>48</v>
      </c>
      <c r="F5" s="3"/>
      <c r="G5" s="3"/>
      <c r="H5" s="3"/>
      <c r="I5" s="3"/>
      <c r="J5" s="3"/>
      <c r="K5" s="41" t="s">
        <v>44</v>
      </c>
      <c r="L5" s="93" t="s">
        <v>47</v>
      </c>
      <c r="M5" s="93" t="s">
        <v>48</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B9" s="80">
        <f>EOMONTH(B8,12)</f>
        <v>45291</v>
      </c>
      <c r="C9" s="88">
        <f>ROUND(SUM('ČBA Hypomonitor – Cely sektor'!C43:C54),1)</f>
        <v>150.19999999999999</v>
      </c>
      <c r="D9" s="88">
        <f>ROUND(SUM('ČBA Hypomonitor – Cely sektor'!G43:G54),1)</f>
        <v>124.4</v>
      </c>
      <c r="E9" s="87">
        <f>ROUND(SUM('ČBA Hypomonitor – Cely sektor'!W43:W54)+SUM('ČBA Hypomonitor – Cely sektor'!AA43:AA54),1)</f>
        <v>25.8</v>
      </c>
      <c r="J9" s="89">
        <f>EOMONTH(J8,12)</f>
        <v>45291</v>
      </c>
      <c r="K9" s="92">
        <f>SUM('ČBA Hypomonitor – Cely sektor'!B43:B54)</f>
        <v>50771</v>
      </c>
      <c r="L9" s="92">
        <f>SUM('ČBA Hypomonitor – Cely sektor'!F43:F54)</f>
        <v>40174</v>
      </c>
      <c r="M9" s="92">
        <f>SUM('ČBA Hypomonitor – Cely sektor'!V43:V54)+SUM('ČBA Hypomonitor – Cely sektor'!Z43:Z54)</f>
        <v>10597</v>
      </c>
    </row>
    <row r="10" spans="2:16" x14ac:dyDescent="0.3"/>
    <row r="11" spans="2:16" x14ac:dyDescent="0.3">
      <c r="C11" s="104" t="s">
        <v>46</v>
      </c>
      <c r="D11" s="104"/>
      <c r="E11" s="104"/>
      <c r="K11" s="104" t="s">
        <v>46</v>
      </c>
      <c r="L11" s="104"/>
      <c r="M11" s="104"/>
    </row>
    <row r="12" spans="2:16" x14ac:dyDescent="0.3">
      <c r="B12">
        <v>2021</v>
      </c>
      <c r="C12" s="87">
        <f t="shared" ref="C12:E14" si="0">(C7/C6-1)*100</f>
        <v>73.215999999999994</v>
      </c>
      <c r="D12" s="87">
        <f t="shared" si="0"/>
        <v>69.285714285714278</v>
      </c>
      <c r="E12" s="87">
        <f t="shared" si="0"/>
        <v>83.163841807909591</v>
      </c>
      <c r="F12" s="18"/>
      <c r="G12" s="18"/>
      <c r="H12" s="18"/>
      <c r="I12" s="18"/>
      <c r="J12" s="18">
        <v>2021</v>
      </c>
      <c r="K12" s="87">
        <f t="shared" ref="K12:M14" si="1">(K7/K6-1)*100</f>
        <v>50.37409646193516</v>
      </c>
      <c r="L12" s="87">
        <f t="shared" si="1"/>
        <v>41.492153076884989</v>
      </c>
      <c r="M12" s="87">
        <f t="shared" si="1"/>
        <v>69.516391474832616</v>
      </c>
    </row>
    <row r="13" spans="2:16" x14ac:dyDescent="0.3">
      <c r="B13" s="82">
        <v>2022</v>
      </c>
      <c r="C13" s="87">
        <f t="shared" si="0"/>
        <v>-63.587659338629223</v>
      </c>
      <c r="D13" s="87">
        <f t="shared" si="0"/>
        <v>-57.225738396624479</v>
      </c>
      <c r="E13" s="87">
        <f t="shared" si="0"/>
        <v>-78.470080197409004</v>
      </c>
      <c r="F13" s="18"/>
      <c r="G13" s="18"/>
      <c r="H13" s="18"/>
      <c r="I13" s="18"/>
      <c r="J13" s="91">
        <v>2022</v>
      </c>
      <c r="K13" s="87">
        <f t="shared" si="1"/>
        <v>-62.902681733850564</v>
      </c>
      <c r="L13" s="87">
        <f t="shared" si="1"/>
        <v>-55.590447865640314</v>
      </c>
      <c r="M13" s="87">
        <f t="shared" si="1"/>
        <v>-76.056648308418559</v>
      </c>
    </row>
    <row r="14" spans="2:16" x14ac:dyDescent="0.3">
      <c r="B14" s="82">
        <v>2023</v>
      </c>
      <c r="C14" s="90">
        <f t="shared" si="0"/>
        <v>-23.795027904616951</v>
      </c>
      <c r="D14" s="90">
        <f t="shared" si="0"/>
        <v>-23.304562268803942</v>
      </c>
      <c r="E14" s="90">
        <f t="shared" si="0"/>
        <v>-26.074498567335237</v>
      </c>
      <c r="J14" s="91">
        <v>2023</v>
      </c>
      <c r="K14" s="90">
        <f t="shared" si="1"/>
        <v>-23.056755323179512</v>
      </c>
      <c r="L14" s="90">
        <f t="shared" si="1"/>
        <v>-20.869034253186001</v>
      </c>
      <c r="M14" s="90">
        <f t="shared" si="1"/>
        <v>-30.356203995793894</v>
      </c>
    </row>
    <row r="15" spans="2:16" x14ac:dyDescent="0.3"/>
    <row r="16" spans="2:16" x14ac:dyDescent="0.3"/>
    <row r="17" spans="2:10" x14ac:dyDescent="0.3">
      <c r="E17" s="79"/>
    </row>
    <row r="18" spans="2:10" ht="19.899999999999999" x14ac:dyDescent="0.45">
      <c r="B18" s="39" t="s">
        <v>45</v>
      </c>
      <c r="E18" s="79"/>
      <c r="J18" s="39" t="s">
        <v>43</v>
      </c>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c r="E25" s="79"/>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c r="J37" s="36" t="s">
        <v>42</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25" activePane="bottomRight" state="frozen"/>
      <selection activeCell="I53" sqref="I53"/>
      <selection pane="topRight" activeCell="I53" sqref="I53"/>
      <selection pane="bottomLeft" activeCell="I53" sqref="I53"/>
      <selection pane="bottomRight"/>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4"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25" activePane="bottomRight" state="frozen"/>
      <selection activeCell="I53" sqref="I53"/>
      <selection pane="topRight" activeCell="I53" sqref="I53"/>
      <selection pane="bottomLeft" activeCell="I53" sqref="I53"/>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4"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25" activePane="bottomRight" state="frozen"/>
      <selection activeCell="I53" sqref="I53"/>
      <selection pane="topRight" activeCell="I53" sqref="I53"/>
      <selection pane="bottomLeft" activeCell="I53" sqref="I53"/>
      <selection pane="bottomRight"/>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4"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2024-01-11T14:52:56Z</dcterms:modified>
</cp:coreProperties>
</file>