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X:\__HYPOMONITOR\__EXCEL\"/>
    </mc:Choice>
  </mc:AlternateContent>
  <xr:revisionPtr revIDLastSave="0" documentId="13_ncr:1_{6775F9B0-CFA1-4FE0-883B-A9E8851F02CB}" xr6:coauthVersionLast="47" xr6:coauthVersionMax="47" xr10:uidLastSave="{00000000-0000-0000-0000-000000000000}"/>
  <bookViews>
    <workbookView xWindow="-120" yWindow="-120" windowWidth="38640" windowHeight="21240"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 l="1"/>
  <c r="A64" i="6"/>
  <c r="A64" i="5"/>
  <c r="A64" i="1"/>
  <c r="D254" i="3"/>
  <c r="G6" i="2"/>
  <c r="D253" i="3"/>
  <c r="A63" i="5"/>
  <c r="A63" i="6"/>
  <c r="A63" i="1"/>
  <c r="D252" i="3"/>
  <c r="A62" i="5"/>
  <c r="A62" i="6"/>
  <c r="A62" i="1"/>
  <c r="A61" i="6"/>
  <c r="A61" i="5"/>
  <c r="A61" i="1"/>
  <c r="D251" i="3"/>
  <c r="A60" i="5"/>
  <c r="A60" i="6"/>
  <c r="A60" i="1"/>
  <c r="D250" i="3"/>
  <c r="D249" i="3" l="1"/>
  <c r="D248" i="3" l="1"/>
  <c r="D247" i="3" l="1"/>
  <c r="D246" i="3"/>
  <c r="D245" i="3"/>
  <c r="M9" i="8" l="1"/>
  <c r="M14" i="8" s="1"/>
  <c r="L9" i="8"/>
  <c r="L14" i="8" s="1"/>
  <c r="K9" i="8"/>
  <c r="K14" i="8" s="1"/>
  <c r="E9" i="8"/>
  <c r="E14" i="8" s="1"/>
  <c r="D9" i="8"/>
  <c r="D14" i="8" s="1"/>
  <c r="C9" i="8"/>
  <c r="C14" i="8" s="1"/>
  <c r="J9" i="8"/>
  <c r="B9" i="8"/>
  <c r="D244" i="3"/>
  <c r="D243" i="3"/>
  <c r="D242" i="3"/>
  <c r="D241" i="3" l="1"/>
  <c r="D240" i="3" l="1"/>
  <c r="I11" i="2"/>
  <c r="D239" i="3"/>
  <c r="D238" i="3"/>
  <c r="D237" i="3"/>
  <c r="D236" i="3"/>
  <c r="D235" i="3"/>
  <c r="D234" i="3"/>
  <c r="D233" i="3"/>
  <c r="M8" i="8"/>
  <c r="M7" i="8"/>
  <c r="M12" i="8" s="1"/>
  <c r="M6" i="8"/>
  <c r="L8" i="8"/>
  <c r="L7" i="8"/>
  <c r="L13" i="8" s="1"/>
  <c r="L6" i="8"/>
  <c r="L12" i="8" s="1"/>
  <c r="K8" i="8"/>
  <c r="K7" i="8"/>
  <c r="K13" i="8" s="1"/>
  <c r="K6" i="8"/>
  <c r="E8" i="8"/>
  <c r="E13" i="8"/>
  <c r="D8" i="8"/>
  <c r="D13" i="8" s="1"/>
  <c r="C8" i="8"/>
  <c r="E7" i="8"/>
  <c r="D7" i="8"/>
  <c r="D12" i="8" s="1"/>
  <c r="C7" i="8"/>
  <c r="C12" i="8" s="1"/>
  <c r="E6" i="8"/>
  <c r="E12" i="8" s="1"/>
  <c r="D6" i="8"/>
  <c r="C6" i="8"/>
  <c r="J7" i="8"/>
  <c r="J8" i="8" s="1"/>
  <c r="B7" i="8"/>
  <c r="B8" i="8" s="1"/>
  <c r="D232" i="3"/>
  <c r="I9" i="2"/>
  <c r="D10" i="2"/>
  <c r="G10" i="2"/>
  <c r="F10" i="2"/>
  <c r="I8" i="2"/>
  <c r="G9" i="2"/>
  <c r="I10" i="2"/>
  <c r="D9" i="2"/>
  <c r="F9" i="2"/>
  <c r="G11" i="2"/>
  <c r="E9" i="2"/>
  <c r="E11" i="2"/>
  <c r="F8" i="2"/>
  <c r="D11" i="2"/>
  <c r="E10" i="2"/>
  <c r="D231" i="3"/>
  <c r="D230" i="3"/>
  <c r="D229" i="3"/>
  <c r="D228" i="3"/>
  <c r="D227" i="3"/>
  <c r="D226" i="3"/>
  <c r="D225" i="3"/>
  <c r="D224" i="3"/>
  <c r="D223" i="3"/>
  <c r="D222" i="3"/>
  <c r="D221" i="3"/>
  <c r="D197" i="3"/>
  <c r="D198" i="3"/>
  <c r="D199" i="3"/>
  <c r="D200" i="3"/>
  <c r="D201" i="3"/>
  <c r="D202" i="3"/>
  <c r="D203" i="3"/>
  <c r="D204" i="3"/>
  <c r="D205" i="3"/>
  <c r="D206" i="3"/>
  <c r="D207" i="3"/>
  <c r="D208" i="3"/>
  <c r="D209" i="3"/>
  <c r="D210" i="3"/>
  <c r="D211" i="3"/>
  <c r="D212" i="3"/>
  <c r="D213" i="3"/>
  <c r="D214" i="3"/>
  <c r="D215" i="3"/>
  <c r="D216" i="3"/>
  <c r="D217" i="3"/>
  <c r="D218" i="3"/>
  <c r="D220" i="3"/>
  <c r="D219"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D8" i="2"/>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H9" i="2"/>
  <c r="H10" i="2"/>
  <c r="H11" i="2"/>
  <c r="H8" i="2"/>
  <c r="M13" i="8" l="1"/>
  <c r="C13" i="8"/>
  <c r="E8" i="2"/>
  <c r="G8" i="2"/>
  <c r="F11" i="2"/>
  <c r="K12" i="8"/>
</calcChain>
</file>

<file path=xl/sharedStrings.xml><?xml version="1.0" encoding="utf-8"?>
<sst xmlns="http://schemas.openxmlformats.org/spreadsheetml/2006/main" count="167" uniqueCount="60">
  <si>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</si>
  <si>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</si>
  <si>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</si>
  <si>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</si>
  <si>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</si>
  <si>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</si>
  <si>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</si>
  <si>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</si>
  <si>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</si>
  <si>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</si>
  <si>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</si>
  <si>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</si>
  <si>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</si>
  <si>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</si>
  <si>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</si>
  <si>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</si>
  <si>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</si>
  <si>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</si>
  <si>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</si>
  <si>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</si>
  <si>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</si>
  <si>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</si>
  <si>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Refinancované interně</t>
  </si>
  <si>
    <t xml:space="preserve">z toho: </t>
  </si>
  <si>
    <t>Průměrná hypoteční sazba – nové obchody (%)</t>
  </si>
  <si>
    <t>Nové úvěry</t>
  </si>
  <si>
    <t>Průměrná velikost nové hypotéky v Kč:</t>
  </si>
  <si>
    <t>Hypotéky – CELKEM</t>
  </si>
  <si>
    <t>Pramen: ČBA Hypomonitor</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</si>
  <si>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</si>
  <si>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</si>
  <si>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</si>
  <si>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</si>
  <si>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</si>
  <si>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</si>
  <si>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</si>
  <si>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</si>
  <si>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</si>
  <si>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</si>
  <si>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</si>
  <si>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</si>
  <si>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</si>
  <si>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</si>
  <si>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</si>
  <si>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</si>
  <si>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</si>
  <si>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ČBA Hypomonitor – banky bez stavebních spořitelen</t>
  </si>
  <si>
    <t>http://www.cnb.cz/arad/#/cs/display_link/single__SMIRNOOBUVMIRS406CZK011111_</t>
  </si>
  <si>
    <t>http://www.cnb.cz/arad/#/cs/display_link/single__SMIRNOOBUVMIRS406CZK013111_</t>
  </si>
  <si>
    <t>Data pro ČBA Hypomonitor poskytují následující banky a stavební spořitelny: Air Bank, Česká spořitelna, ČSOB, ČSOB Stavební spořitelna, Fio banka, Hypoteční banka, Komerční banka, mBank, Modrá pyramida, MONETA Money Bank, MONETA Stavební spořitelna, Oberbank, Raiffeisen stavební spořitelna, Raiffeisenbank, Stavební spořitelna České spořitelny, UniCredit Bank.</t>
  </si>
  <si>
    <t>Oficiální data ČNB
(nové i refinancované)</t>
  </si>
  <si>
    <t>Oficiální data ČNB
(nové)</t>
  </si>
  <si>
    <t>Average mortgage interest rate – new business (%)</t>
  </si>
  <si>
    <t>Source: CNB, CBA Hypomonitor</t>
  </si>
  <si>
    <t>ČBA Hypomonitor říjen 2024</t>
  </si>
  <si>
    <t>Říjen 2024</t>
  </si>
  <si>
    <t>CNB data (new &amp; refinanced)</t>
  </si>
  <si>
    <t>CNB data (new)</t>
  </si>
  <si>
    <t>CBA Hypomonitor (new)</t>
  </si>
  <si>
    <t>Source &amp; Legend: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</si>
</sst>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38" x14ac:knownFonts="1">
    <font>
      <sz val="11"/>
      <color theme="1"/>
      <name val="Calibri"/>
      <family val="2"/>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sz val="9"/>
      <color theme="1"/>
      <name val="Calibri"/>
      <family val="2"/>
      <scheme val="minor"/>
    </font>
    <font>
      <sz val="11"/>
      <color rgb="FFFF0000"/>
      <name val="Calibri Light"/>
      <family val="2"/>
      <charset val="238"/>
      <scheme val="major"/>
    </font>
  </fonts>
  <fills count="3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3">
    <xf numFmtId="0" fontId="0" fillId="0" borderId="0"/>
    <xf numFmtId="0" fontId="6" fillId="0" borderId="0" applyNumberFormat="0" applyFill="0" applyBorder="0" applyAlignment="0" applyProtection="0"/>
    <xf numFmtId="0" fontId="19" fillId="0" borderId="0" applyNumberFormat="0" applyFill="0" applyBorder="0" applyAlignment="0" applyProtection="0"/>
    <xf numFmtId="0" fontId="20" fillId="0" borderId="25" applyNumberFormat="0" applyFill="0" applyAlignment="0" applyProtection="0"/>
    <xf numFmtId="0" fontId="21" fillId="0" borderId="26" applyNumberFormat="0" applyFill="0" applyAlignment="0" applyProtection="0"/>
    <xf numFmtId="0" fontId="22" fillId="0" borderId="27"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28" applyNumberFormat="0" applyAlignment="0" applyProtection="0"/>
    <xf numFmtId="0" fontId="27" fillId="8" borderId="29" applyNumberFormat="0" applyAlignment="0" applyProtection="0"/>
    <xf numFmtId="0" fontId="28" fillId="8" borderId="28" applyNumberFormat="0" applyAlignment="0" applyProtection="0"/>
    <xf numFmtId="0" fontId="29" fillId="0" borderId="30" applyNumberFormat="0" applyFill="0" applyAlignment="0" applyProtection="0"/>
    <xf numFmtId="0" fontId="30" fillId="9" borderId="31" applyNumberFormat="0" applyAlignment="0" applyProtection="0"/>
    <xf numFmtId="0" fontId="31" fillId="0" borderId="0" applyNumberFormat="0" applyFill="0" applyBorder="0" applyAlignment="0" applyProtection="0"/>
    <xf numFmtId="0" fontId="18" fillId="10" borderId="32" applyNumberFormat="0" applyFont="0" applyAlignment="0" applyProtection="0"/>
    <xf numFmtId="0" fontId="32" fillId="0" borderId="0" applyNumberFormat="0" applyFill="0" applyBorder="0" applyAlignment="0" applyProtection="0"/>
    <xf numFmtId="0" fontId="33" fillId="0" borderId="33" applyNumberFormat="0" applyFill="0" applyAlignment="0" applyProtection="0"/>
    <xf numFmtId="0" fontId="34"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4"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4"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4"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4"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4" fillId="31"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cellStyleXfs>
  <cellXfs count="126">
    <xf numFmtId="0" fontId="0" fillId="0" borderId="0" xfId="0"/>
    <xf numFmtId="0" fontId="1" fillId="0" borderId="0" xfId="0" applyFont="1"/>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xf numFmtId="0" fontId="4" fillId="0" borderId="0" xfId="0" applyFont="1"/>
    <xf numFmtId="2" fontId="4" fillId="0" borderId="0" xfId="0" applyNumberFormat="1" applyFont="1" applyAlignment="1">
      <alignment horizontal="left" vertical="center" indent="1"/>
    </xf>
    <xf numFmtId="0" fontId="1" fillId="0" borderId="7" xfId="0" applyFont="1" applyBorder="1" applyAlignment="1">
      <alignment horizontal="center" vertical="center"/>
    </xf>
    <xf numFmtId="2" fontId="1" fillId="0" borderId="8" xfId="0" applyNumberFormat="1" applyFont="1" applyBorder="1" applyAlignment="1">
      <alignment horizontal="center" vertical="center"/>
    </xf>
    <xf numFmtId="1" fontId="1" fillId="0" borderId="7" xfId="0" applyNumberFormat="1" applyFont="1" applyBorder="1" applyAlignment="1">
      <alignment horizontal="center" vertical="center"/>
    </xf>
    <xf numFmtId="2" fontId="1" fillId="0" borderId="0" xfId="0" applyNumberFormat="1" applyFont="1"/>
    <xf numFmtId="0" fontId="1" fillId="0" borderId="13" xfId="0" applyFont="1" applyBorder="1"/>
    <xf numFmtId="0" fontId="5" fillId="0" borderId="13" xfId="0" applyFont="1" applyBorder="1"/>
    <xf numFmtId="0" fontId="1"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6" fillId="0" borderId="0" xfId="1" applyAlignment="1">
      <alignment horizontal="center" vertical="center" wrapText="1"/>
    </xf>
    <xf numFmtId="0" fontId="6"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1" fillId="0" borderId="16" xfId="0" applyNumberFormat="1" applyFont="1" applyBorder="1" applyAlignment="1">
      <alignment horizontal="center" vertical="center"/>
    </xf>
    <xf numFmtId="2" fontId="1" fillId="0" borderId="0" xfId="0" applyNumberFormat="1" applyFont="1" applyAlignment="1">
      <alignment horizontal="center" vertical="center"/>
    </xf>
    <xf numFmtId="1" fontId="1" fillId="0" borderId="0" xfId="0" applyNumberFormat="1" applyFont="1"/>
    <xf numFmtId="0" fontId="5" fillId="0" borderId="13" xfId="0" applyFont="1" applyBorder="1" applyAlignment="1">
      <alignment vertical="center"/>
    </xf>
    <xf numFmtId="164" fontId="5" fillId="0" borderId="13" xfId="0" applyNumberFormat="1" applyFont="1" applyBorder="1" applyAlignment="1">
      <alignment horizontal="center" vertical="center"/>
    </xf>
    <xf numFmtId="165" fontId="5" fillId="0" borderId="13" xfId="0" applyNumberFormat="1" applyFont="1" applyBorder="1" applyAlignment="1">
      <alignment horizontal="center" vertical="center"/>
    </xf>
    <xf numFmtId="0" fontId="0" fillId="0" borderId="15" xfId="0" applyBorder="1"/>
    <xf numFmtId="3" fontId="1" fillId="0" borderId="0" xfId="0" applyNumberFormat="1" applyFont="1" applyAlignment="1">
      <alignment horizontal="center" vertical="center"/>
    </xf>
    <xf numFmtId="3" fontId="1" fillId="0" borderId="13" xfId="0" applyNumberFormat="1" applyFont="1" applyBorder="1" applyAlignment="1">
      <alignment horizontal="center" vertical="center"/>
    </xf>
    <xf numFmtId="3" fontId="1" fillId="2" borderId="13" xfId="0" applyNumberFormat="1" applyFont="1" applyFill="1" applyBorder="1" applyAlignment="1">
      <alignment horizontal="center" vertical="center"/>
    </xf>
    <xf numFmtId="0" fontId="1"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8" fillId="0" borderId="0" xfId="0" applyFont="1"/>
    <xf numFmtId="2" fontId="10" fillId="0" borderId="0" xfId="0" applyNumberFormat="1" applyFont="1" applyAlignment="1">
      <alignment horizontal="left" vertical="center" indent="1"/>
    </xf>
    <xf numFmtId="0" fontId="11" fillId="0" borderId="0" xfId="0" applyFont="1"/>
    <xf numFmtId="0" fontId="12" fillId="0" borderId="0" xfId="0" applyFont="1"/>
    <xf numFmtId="3" fontId="0" fillId="0" borderId="0" xfId="0" applyNumberFormat="1"/>
    <xf numFmtId="0" fontId="13" fillId="0" borderId="0" xfId="0" applyFont="1" applyAlignment="1">
      <alignment horizontal="center" vertical="center" wrapText="1"/>
    </xf>
    <xf numFmtId="3" fontId="14" fillId="0" borderId="0" xfId="0" applyNumberFormat="1" applyFont="1"/>
    <xf numFmtId="0" fontId="15" fillId="0" borderId="0" xfId="0" applyFont="1" applyAlignment="1">
      <alignment vertical="top" wrapText="1"/>
    </xf>
    <xf numFmtId="0" fontId="0" fillId="0" borderId="0" xfId="0" applyAlignment="1">
      <alignment vertical="top" wrapText="1"/>
    </xf>
    <xf numFmtId="14" fontId="1" fillId="0" borderId="0" xfId="0" applyNumberFormat="1" applyFont="1" applyAlignment="1">
      <alignment horizontal="center" vertical="center" wrapText="1"/>
    </xf>
    <xf numFmtId="0" fontId="17" fillId="0" borderId="0" xfId="0" applyFont="1"/>
    <xf numFmtId="0" fontId="7" fillId="3" borderId="0" xfId="0" applyFont="1" applyFill="1" applyAlignment="1">
      <alignment vertical="center"/>
    </xf>
    <xf numFmtId="0" fontId="1" fillId="3" borderId="0" xfId="0" applyFont="1" applyFill="1"/>
    <xf numFmtId="0" fontId="0" fillId="3" borderId="0" xfId="0" applyFill="1"/>
    <xf numFmtId="0" fontId="1" fillId="3" borderId="13" xfId="0" applyFont="1" applyFill="1" applyBorder="1"/>
    <xf numFmtId="0" fontId="5" fillId="3" borderId="15" xfId="0" applyFont="1" applyFill="1" applyBorder="1"/>
    <xf numFmtId="165" fontId="5" fillId="3" borderId="23" xfId="0" applyNumberFormat="1" applyFont="1" applyFill="1" applyBorder="1" applyAlignment="1">
      <alignment horizontal="center" vertical="center"/>
    </xf>
    <xf numFmtId="3" fontId="1" fillId="3" borderId="24" xfId="0" applyNumberFormat="1" applyFont="1" applyFill="1" applyBorder="1" applyAlignment="1">
      <alignment horizontal="center" vertical="center"/>
    </xf>
    <xf numFmtId="2" fontId="1" fillId="3" borderId="15" xfId="0" applyNumberFormat="1" applyFont="1" applyFill="1" applyBorder="1" applyAlignment="1">
      <alignment horizontal="center" vertical="center"/>
    </xf>
    <xf numFmtId="0" fontId="1" fillId="3" borderId="0" xfId="0" applyFont="1" applyFill="1" applyAlignment="1">
      <alignment horizontal="left" indent="2"/>
    </xf>
    <xf numFmtId="165" fontId="1" fillId="3" borderId="17" xfId="0" applyNumberFormat="1" applyFont="1" applyFill="1" applyBorder="1" applyAlignment="1">
      <alignment horizontal="center" vertical="center"/>
    </xf>
    <xf numFmtId="3" fontId="1" fillId="3" borderId="18" xfId="0" applyNumberFormat="1" applyFont="1" applyFill="1" applyBorder="1" applyAlignment="1">
      <alignment horizontal="center" vertical="center"/>
    </xf>
    <xf numFmtId="2" fontId="1" fillId="3" borderId="0" xfId="0" applyNumberFormat="1" applyFont="1" applyFill="1" applyAlignment="1">
      <alignment horizontal="center" vertical="center"/>
    </xf>
    <xf numFmtId="165" fontId="1" fillId="3" borderId="0" xfId="0" applyNumberFormat="1" applyFont="1" applyFill="1" applyAlignment="1">
      <alignment horizontal="left" indent="3"/>
    </xf>
    <xf numFmtId="165" fontId="1" fillId="3" borderId="13" xfId="0" applyNumberFormat="1" applyFont="1" applyFill="1" applyBorder="1" applyAlignment="1">
      <alignment horizontal="left" indent="3"/>
    </xf>
    <xf numFmtId="165" fontId="1" fillId="3" borderId="19" xfId="0" applyNumberFormat="1" applyFont="1" applyFill="1" applyBorder="1" applyAlignment="1">
      <alignment horizontal="center" vertical="center"/>
    </xf>
    <xf numFmtId="3" fontId="1" fillId="3" borderId="20" xfId="0" applyNumberFormat="1" applyFont="1" applyFill="1" applyBorder="1" applyAlignment="1">
      <alignment horizontal="center" vertical="center"/>
    </xf>
    <xf numFmtId="2" fontId="1" fillId="3" borderId="13" xfId="0" applyNumberFormat="1" applyFont="1" applyFill="1" applyBorder="1" applyAlignment="1">
      <alignment horizontal="center" vertical="center"/>
    </xf>
    <xf numFmtId="0" fontId="5" fillId="3" borderId="13" xfId="0" applyFont="1" applyFill="1" applyBorder="1" applyAlignment="1">
      <alignment horizontal="left" indent="1"/>
    </xf>
    <xf numFmtId="165" fontId="5" fillId="3" borderId="19" xfId="0" applyNumberFormat="1" applyFont="1" applyFill="1" applyBorder="1" applyAlignment="1">
      <alignment horizontal="center" vertical="center"/>
    </xf>
    <xf numFmtId="2" fontId="5" fillId="3" borderId="13" xfId="0" applyNumberFormat="1" applyFont="1" applyFill="1" applyBorder="1" applyAlignment="1">
      <alignment horizontal="center" vertical="center"/>
    </xf>
    <xf numFmtId="0" fontId="9" fillId="3" borderId="0" xfId="0" applyFont="1" applyFill="1"/>
    <xf numFmtId="0" fontId="5" fillId="2" borderId="0" xfId="0" applyFont="1" applyFill="1" applyAlignment="1">
      <alignment horizontal="left" indent="1"/>
    </xf>
    <xf numFmtId="165" fontId="5" fillId="2" borderId="17" xfId="0" applyNumberFormat="1" applyFont="1" applyFill="1" applyBorder="1" applyAlignment="1">
      <alignment horizontal="center" vertical="center"/>
    </xf>
    <xf numFmtId="3" fontId="5" fillId="2" borderId="18" xfId="0" applyNumberFormat="1" applyFont="1" applyFill="1" applyBorder="1" applyAlignment="1">
      <alignment horizontal="center" vertical="center"/>
    </xf>
    <xf numFmtId="2" fontId="5" fillId="2" borderId="0" xfId="0" applyNumberFormat="1" applyFont="1" applyFill="1" applyAlignment="1">
      <alignment horizontal="center" vertical="center"/>
    </xf>
    <xf numFmtId="0" fontId="13" fillId="2" borderId="0" xfId="0" applyFont="1" applyFill="1" applyAlignment="1">
      <alignment horizontal="center" vertical="center" wrapText="1"/>
    </xf>
    <xf numFmtId="4" fontId="5" fillId="2" borderId="13" xfId="0" applyNumberFormat="1" applyFont="1" applyFill="1" applyBorder="1" applyAlignment="1">
      <alignment horizontal="center" vertical="center"/>
    </xf>
    <xf numFmtId="0" fontId="0" fillId="0" borderId="34" xfId="0" applyBorder="1"/>
    <xf numFmtId="0" fontId="1" fillId="0" borderId="0" xfId="0" applyFont="1" applyAlignment="1">
      <alignment horizontal="center"/>
    </xf>
    <xf numFmtId="3" fontId="1"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3" fillId="0" borderId="0" xfId="0" applyFont="1"/>
    <xf numFmtId="0" fontId="0" fillId="36" borderId="0" xfId="0" applyFill="1"/>
    <xf numFmtId="0" fontId="35" fillId="36" borderId="0" xfId="0" applyFont="1" applyFill="1"/>
    <xf numFmtId="0" fontId="0" fillId="2" borderId="0" xfId="0" applyFill="1"/>
    <xf numFmtId="0" fontId="35"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3" fillId="0" borderId="0" xfId="0" applyNumberFormat="1" applyFont="1" applyAlignment="1">
      <alignment horizontal="center" vertical="center"/>
    </xf>
    <xf numFmtId="0" fontId="13" fillId="0" borderId="0" xfId="0" applyFont="1" applyAlignment="1">
      <alignment horizontal="center" vertical="center"/>
    </xf>
    <xf numFmtId="3" fontId="0" fillId="0" borderId="0" xfId="0" applyNumberFormat="1" applyAlignment="1">
      <alignment horizontal="center" vertical="center"/>
    </xf>
    <xf numFmtId="1" fontId="36" fillId="0" borderId="0" xfId="0" applyNumberFormat="1" applyFont="1" applyAlignment="1">
      <alignment horizontal="center" vertical="center" wrapText="1"/>
    </xf>
    <xf numFmtId="2" fontId="37" fillId="0" borderId="8" xfId="0" applyNumberFormat="1" applyFont="1" applyBorder="1" applyAlignment="1">
      <alignment horizontal="center" vertical="center"/>
    </xf>
    <xf numFmtId="2" fontId="0" fillId="37" borderId="0" xfId="0" applyNumberFormat="1" applyFill="1" applyAlignment="1">
      <alignment horizontal="center" vertical="center"/>
    </xf>
    <xf numFmtId="0" fontId="15" fillId="0" borderId="0" xfId="0" applyFont="1" applyAlignment="1">
      <alignment horizontal="center" vertical="center" wrapText="1"/>
    </xf>
    <xf numFmtId="0" fontId="15" fillId="2" borderId="0" xfId="0" applyFont="1" applyFill="1" applyAlignment="1">
      <alignment horizontal="center" vertical="center" wrapText="1"/>
    </xf>
    <xf numFmtId="0" fontId="2" fillId="3" borderId="17" xfId="0" applyFont="1" applyFill="1" applyBorder="1" applyAlignment="1">
      <alignment horizontal="center" wrapText="1"/>
    </xf>
    <xf numFmtId="0" fontId="2" fillId="3" borderId="19" xfId="0" applyFont="1" applyFill="1" applyBorder="1" applyAlignment="1">
      <alignment horizontal="center" wrapText="1"/>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0" xfId="0" applyFont="1" applyFill="1" applyAlignment="1">
      <alignment horizontal="center" wrapText="1"/>
    </xf>
    <xf numFmtId="0" fontId="2" fillId="3" borderId="13" xfId="0" applyFont="1" applyFill="1" applyBorder="1" applyAlignment="1">
      <alignment horizontal="center"/>
    </xf>
    <xf numFmtId="2" fontId="5" fillId="0" borderId="15" xfId="0" applyNumberFormat="1" applyFont="1" applyBorder="1" applyAlignment="1">
      <alignment horizontal="center"/>
    </xf>
    <xf numFmtId="3" fontId="5" fillId="0" borderId="13" xfId="0" applyNumberFormat="1" applyFont="1" applyBorder="1" applyAlignment="1">
      <alignment horizontal="center" vertical="center"/>
    </xf>
    <xf numFmtId="0" fontId="0" fillId="35" borderId="0" xfId="0" applyFill="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center" vertical="center"/>
    </xf>
    <xf numFmtId="0" fontId="2" fillId="0" borderId="2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Check Cell" xfId="14" builtinId="23"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286524549269E-2"/>
          <c:y val="3.5768732849152517E-2"/>
          <c:w val="0.83775738666362087"/>
          <c:h val="0.59805196951824902"/>
        </c:manualLayout>
      </c:layout>
      <c:lineChart>
        <c:grouping val="standard"/>
        <c:varyColors val="0"/>
        <c:ser>
          <c:idx val="0"/>
          <c:order val="0"/>
          <c:tx>
            <c:strRef>
              <c:f>'Úrokové sazby - historie'!$B$2</c:f>
              <c:strCache>
                <c:ptCount val="1"/>
                <c:pt idx="0">
                  <c:v>Oficiální data ČNB
(nové i refinancované)</c:v>
                </c:pt>
              </c:strCache>
            </c:strRef>
          </c:tx>
          <c:spPr>
            <a:ln w="19050" cap="rnd">
              <a:solidFill>
                <a:schemeClr val="accent6"/>
              </a:solidFill>
              <a:prstDash val="solid"/>
              <a:round/>
            </a:ln>
            <a:effectLst/>
          </c:spPr>
          <c:marker>
            <c:symbol val="none"/>
          </c:marker>
          <c:cat>
            <c:numRef>
              <c:f>'Úrokové sazby - historie'!$A$86:$A$254</c:f>
              <c:numCache>
                <c:formatCode>m/d/yyyy</c:formatCode>
                <c:ptCount val="169"/>
                <c:pt idx="0">
                  <c:v>40482</c:v>
                </c:pt>
                <c:pt idx="1">
                  <c:v>40512</c:v>
                </c:pt>
                <c:pt idx="2">
                  <c:v>40543</c:v>
                </c:pt>
                <c:pt idx="3">
                  <c:v>40574</c:v>
                </c:pt>
                <c:pt idx="4">
                  <c:v>40602</c:v>
                </c:pt>
                <c:pt idx="5">
                  <c:v>40633</c:v>
                </c:pt>
                <c:pt idx="6">
                  <c:v>40663</c:v>
                </c:pt>
                <c:pt idx="7">
                  <c:v>40694</c:v>
                </c:pt>
                <c:pt idx="8">
                  <c:v>40724</c:v>
                </c:pt>
                <c:pt idx="9">
                  <c:v>40755</c:v>
                </c:pt>
                <c:pt idx="10">
                  <c:v>40786</c:v>
                </c:pt>
                <c:pt idx="11">
                  <c:v>40816</c:v>
                </c:pt>
                <c:pt idx="12">
                  <c:v>40847</c:v>
                </c:pt>
                <c:pt idx="13">
                  <c:v>40877</c:v>
                </c:pt>
                <c:pt idx="14">
                  <c:v>40908</c:v>
                </c:pt>
                <c:pt idx="15">
                  <c:v>40939</c:v>
                </c:pt>
                <c:pt idx="16">
                  <c:v>40968</c:v>
                </c:pt>
                <c:pt idx="17">
                  <c:v>40999</c:v>
                </c:pt>
                <c:pt idx="18">
                  <c:v>41029</c:v>
                </c:pt>
                <c:pt idx="19">
                  <c:v>41060</c:v>
                </c:pt>
                <c:pt idx="20">
                  <c:v>41090</c:v>
                </c:pt>
                <c:pt idx="21">
                  <c:v>41121</c:v>
                </c:pt>
                <c:pt idx="22">
                  <c:v>41152</c:v>
                </c:pt>
                <c:pt idx="23">
                  <c:v>41182</c:v>
                </c:pt>
                <c:pt idx="24">
                  <c:v>41213</c:v>
                </c:pt>
                <c:pt idx="25">
                  <c:v>41243</c:v>
                </c:pt>
                <c:pt idx="26">
                  <c:v>41274</c:v>
                </c:pt>
                <c:pt idx="27">
                  <c:v>41305</c:v>
                </c:pt>
                <c:pt idx="28">
                  <c:v>41333</c:v>
                </c:pt>
                <c:pt idx="29">
                  <c:v>41364</c:v>
                </c:pt>
                <c:pt idx="30">
                  <c:v>41394</c:v>
                </c:pt>
                <c:pt idx="31">
                  <c:v>41425</c:v>
                </c:pt>
                <c:pt idx="32">
                  <c:v>41455</c:v>
                </c:pt>
                <c:pt idx="33">
                  <c:v>41486</c:v>
                </c:pt>
                <c:pt idx="34">
                  <c:v>41517</c:v>
                </c:pt>
                <c:pt idx="35">
                  <c:v>41547</c:v>
                </c:pt>
                <c:pt idx="36">
                  <c:v>41578</c:v>
                </c:pt>
                <c:pt idx="37">
                  <c:v>41608</c:v>
                </c:pt>
                <c:pt idx="38">
                  <c:v>41639</c:v>
                </c:pt>
                <c:pt idx="39">
                  <c:v>41670</c:v>
                </c:pt>
                <c:pt idx="40">
                  <c:v>41698</c:v>
                </c:pt>
                <c:pt idx="41">
                  <c:v>41729</c:v>
                </c:pt>
                <c:pt idx="42">
                  <c:v>41759</c:v>
                </c:pt>
                <c:pt idx="43">
                  <c:v>41790</c:v>
                </c:pt>
                <c:pt idx="44">
                  <c:v>41820</c:v>
                </c:pt>
                <c:pt idx="45">
                  <c:v>41851</c:v>
                </c:pt>
                <c:pt idx="46">
                  <c:v>41882</c:v>
                </c:pt>
                <c:pt idx="47">
                  <c:v>41912</c:v>
                </c:pt>
                <c:pt idx="48">
                  <c:v>41943</c:v>
                </c:pt>
                <c:pt idx="49">
                  <c:v>41973</c:v>
                </c:pt>
                <c:pt idx="50">
                  <c:v>42004</c:v>
                </c:pt>
                <c:pt idx="51">
                  <c:v>42035</c:v>
                </c:pt>
                <c:pt idx="52">
                  <c:v>42063</c:v>
                </c:pt>
                <c:pt idx="53">
                  <c:v>42094</c:v>
                </c:pt>
                <c:pt idx="54">
                  <c:v>42124</c:v>
                </c:pt>
                <c:pt idx="55">
                  <c:v>42155</c:v>
                </c:pt>
                <c:pt idx="56">
                  <c:v>42185</c:v>
                </c:pt>
                <c:pt idx="57">
                  <c:v>42216</c:v>
                </c:pt>
                <c:pt idx="58">
                  <c:v>42247</c:v>
                </c:pt>
                <c:pt idx="59">
                  <c:v>42277</c:v>
                </c:pt>
                <c:pt idx="60">
                  <c:v>42308</c:v>
                </c:pt>
                <c:pt idx="61">
                  <c:v>42338</c:v>
                </c:pt>
                <c:pt idx="62">
                  <c:v>42369</c:v>
                </c:pt>
                <c:pt idx="63">
                  <c:v>42400</c:v>
                </c:pt>
                <c:pt idx="64">
                  <c:v>42429</c:v>
                </c:pt>
                <c:pt idx="65">
                  <c:v>42460</c:v>
                </c:pt>
                <c:pt idx="66">
                  <c:v>42490</c:v>
                </c:pt>
                <c:pt idx="67">
                  <c:v>42521</c:v>
                </c:pt>
                <c:pt idx="68">
                  <c:v>42551</c:v>
                </c:pt>
                <c:pt idx="69">
                  <c:v>42582</c:v>
                </c:pt>
                <c:pt idx="70">
                  <c:v>42613</c:v>
                </c:pt>
                <c:pt idx="71">
                  <c:v>42643</c:v>
                </c:pt>
                <c:pt idx="72">
                  <c:v>42674</c:v>
                </c:pt>
                <c:pt idx="73">
                  <c:v>42704</c:v>
                </c:pt>
                <c:pt idx="74">
                  <c:v>42735</c:v>
                </c:pt>
                <c:pt idx="75">
                  <c:v>42766</c:v>
                </c:pt>
                <c:pt idx="76">
                  <c:v>42794</c:v>
                </c:pt>
                <c:pt idx="77">
                  <c:v>42825</c:v>
                </c:pt>
                <c:pt idx="78">
                  <c:v>42855</c:v>
                </c:pt>
                <c:pt idx="79">
                  <c:v>42886</c:v>
                </c:pt>
                <c:pt idx="80">
                  <c:v>42916</c:v>
                </c:pt>
                <c:pt idx="81">
                  <c:v>42947</c:v>
                </c:pt>
                <c:pt idx="82">
                  <c:v>42978</c:v>
                </c:pt>
                <c:pt idx="83">
                  <c:v>43008</c:v>
                </c:pt>
                <c:pt idx="84">
                  <c:v>43039</c:v>
                </c:pt>
                <c:pt idx="85">
                  <c:v>43069</c:v>
                </c:pt>
                <c:pt idx="86">
                  <c:v>43100</c:v>
                </c:pt>
                <c:pt idx="87">
                  <c:v>43131</c:v>
                </c:pt>
                <c:pt idx="88">
                  <c:v>43159</c:v>
                </c:pt>
                <c:pt idx="89">
                  <c:v>43190</c:v>
                </c:pt>
                <c:pt idx="90">
                  <c:v>43220</c:v>
                </c:pt>
                <c:pt idx="91">
                  <c:v>43251</c:v>
                </c:pt>
                <c:pt idx="92">
                  <c:v>43281</c:v>
                </c:pt>
                <c:pt idx="93">
                  <c:v>43312</c:v>
                </c:pt>
                <c:pt idx="94">
                  <c:v>43343</c:v>
                </c:pt>
                <c:pt idx="95">
                  <c:v>43373</c:v>
                </c:pt>
                <c:pt idx="96">
                  <c:v>43404</c:v>
                </c:pt>
                <c:pt idx="97">
                  <c:v>43434</c:v>
                </c:pt>
                <c:pt idx="98">
                  <c:v>43465</c:v>
                </c:pt>
                <c:pt idx="99">
                  <c:v>43496</c:v>
                </c:pt>
                <c:pt idx="100">
                  <c:v>43524</c:v>
                </c:pt>
                <c:pt idx="101">
                  <c:v>43555</c:v>
                </c:pt>
                <c:pt idx="102">
                  <c:v>43585</c:v>
                </c:pt>
                <c:pt idx="103">
                  <c:v>43616</c:v>
                </c:pt>
                <c:pt idx="104">
                  <c:v>43646</c:v>
                </c:pt>
                <c:pt idx="105">
                  <c:v>43677</c:v>
                </c:pt>
                <c:pt idx="106">
                  <c:v>43708</c:v>
                </c:pt>
                <c:pt idx="107">
                  <c:v>43738</c:v>
                </c:pt>
                <c:pt idx="108">
                  <c:v>43769</c:v>
                </c:pt>
                <c:pt idx="109">
                  <c:v>43799</c:v>
                </c:pt>
                <c:pt idx="110">
                  <c:v>43830</c:v>
                </c:pt>
                <c:pt idx="111">
                  <c:v>43861</c:v>
                </c:pt>
                <c:pt idx="112">
                  <c:v>43890</c:v>
                </c:pt>
                <c:pt idx="113">
                  <c:v>43921</c:v>
                </c:pt>
                <c:pt idx="114">
                  <c:v>43951</c:v>
                </c:pt>
                <c:pt idx="115">
                  <c:v>43982</c:v>
                </c:pt>
                <c:pt idx="116">
                  <c:v>44012</c:v>
                </c:pt>
                <c:pt idx="117">
                  <c:v>44043</c:v>
                </c:pt>
                <c:pt idx="118">
                  <c:v>44074</c:v>
                </c:pt>
                <c:pt idx="119">
                  <c:v>44104</c:v>
                </c:pt>
                <c:pt idx="120">
                  <c:v>44135</c:v>
                </c:pt>
                <c:pt idx="121">
                  <c:v>44165</c:v>
                </c:pt>
                <c:pt idx="122">
                  <c:v>44196</c:v>
                </c:pt>
                <c:pt idx="123">
                  <c:v>44227</c:v>
                </c:pt>
                <c:pt idx="124">
                  <c:v>44255</c:v>
                </c:pt>
                <c:pt idx="125">
                  <c:v>44286</c:v>
                </c:pt>
                <c:pt idx="126">
                  <c:v>44316</c:v>
                </c:pt>
                <c:pt idx="127">
                  <c:v>44347</c:v>
                </c:pt>
                <c:pt idx="128">
                  <c:v>44377</c:v>
                </c:pt>
                <c:pt idx="129">
                  <c:v>44408</c:v>
                </c:pt>
                <c:pt idx="130">
                  <c:v>44439</c:v>
                </c:pt>
                <c:pt idx="131">
                  <c:v>44469</c:v>
                </c:pt>
                <c:pt idx="132">
                  <c:v>44500</c:v>
                </c:pt>
                <c:pt idx="133">
                  <c:v>44530</c:v>
                </c:pt>
                <c:pt idx="134">
                  <c:v>44561</c:v>
                </c:pt>
                <c:pt idx="135">
                  <c:v>44592</c:v>
                </c:pt>
                <c:pt idx="136">
                  <c:v>44620</c:v>
                </c:pt>
                <c:pt idx="137">
                  <c:v>44651</c:v>
                </c:pt>
                <c:pt idx="138">
                  <c:v>44681</c:v>
                </c:pt>
                <c:pt idx="139">
                  <c:v>44712</c:v>
                </c:pt>
                <c:pt idx="140">
                  <c:v>44742</c:v>
                </c:pt>
                <c:pt idx="141">
                  <c:v>44773</c:v>
                </c:pt>
                <c:pt idx="142">
                  <c:v>44804</c:v>
                </c:pt>
                <c:pt idx="143">
                  <c:v>44834</c:v>
                </c:pt>
                <c:pt idx="144">
                  <c:v>44865</c:v>
                </c:pt>
                <c:pt idx="145">
                  <c:v>44895</c:v>
                </c:pt>
                <c:pt idx="146">
                  <c:v>44926</c:v>
                </c:pt>
                <c:pt idx="147">
                  <c:v>44957</c:v>
                </c:pt>
                <c:pt idx="148">
                  <c:v>44985</c:v>
                </c:pt>
                <c:pt idx="149">
                  <c:v>45016</c:v>
                </c:pt>
                <c:pt idx="150">
                  <c:v>45046</c:v>
                </c:pt>
                <c:pt idx="151">
                  <c:v>45077</c:v>
                </c:pt>
                <c:pt idx="152">
                  <c:v>45107</c:v>
                </c:pt>
                <c:pt idx="153">
                  <c:v>45138</c:v>
                </c:pt>
                <c:pt idx="154">
                  <c:v>45169</c:v>
                </c:pt>
                <c:pt idx="155">
                  <c:v>45199</c:v>
                </c:pt>
                <c:pt idx="156">
                  <c:v>45230</c:v>
                </c:pt>
                <c:pt idx="157">
                  <c:v>45260</c:v>
                </c:pt>
                <c:pt idx="158">
                  <c:v>45291</c:v>
                </c:pt>
                <c:pt idx="159">
                  <c:v>45322</c:v>
                </c:pt>
                <c:pt idx="160">
                  <c:v>45351</c:v>
                </c:pt>
                <c:pt idx="161">
                  <c:v>45382</c:v>
                </c:pt>
                <c:pt idx="162">
                  <c:v>45412</c:v>
                </c:pt>
                <c:pt idx="163">
                  <c:v>45443</c:v>
                </c:pt>
                <c:pt idx="164">
                  <c:v>45473</c:v>
                </c:pt>
                <c:pt idx="165">
                  <c:v>45504</c:v>
                </c:pt>
                <c:pt idx="166">
                  <c:v>45535</c:v>
                </c:pt>
                <c:pt idx="167">
                  <c:v>45565</c:v>
                </c:pt>
                <c:pt idx="168">
                  <c:v>45596</c:v>
                </c:pt>
              </c:numCache>
            </c:numRef>
          </c:cat>
          <c:val>
            <c:numRef>
              <c:f>'Úrokové sazby - historie'!$B$86:$B$254</c:f>
              <c:numCache>
                <c:formatCode>0.00</c:formatCode>
                <c:ptCount val="169"/>
                <c:pt idx="0">
                  <c:v>4.5599999999999996</c:v>
                </c:pt>
                <c:pt idx="1">
                  <c:v>4.47</c:v>
                </c:pt>
                <c:pt idx="2">
                  <c:v>4.4000000000000004</c:v>
                </c:pt>
                <c:pt idx="3">
                  <c:v>4.37</c:v>
                </c:pt>
                <c:pt idx="4">
                  <c:v>4.4000000000000004</c:v>
                </c:pt>
                <c:pt idx="5">
                  <c:v>4.32</c:v>
                </c:pt>
                <c:pt idx="6">
                  <c:v>4.32</c:v>
                </c:pt>
                <c:pt idx="7">
                  <c:v>4.24</c:v>
                </c:pt>
                <c:pt idx="8">
                  <c:v>4.2300000000000004</c:v>
                </c:pt>
                <c:pt idx="9">
                  <c:v>4.2</c:v>
                </c:pt>
                <c:pt idx="10">
                  <c:v>4.1900000000000004</c:v>
                </c:pt>
                <c:pt idx="11">
                  <c:v>4.04</c:v>
                </c:pt>
                <c:pt idx="12">
                  <c:v>3.91</c:v>
                </c:pt>
                <c:pt idx="13">
                  <c:v>3.76</c:v>
                </c:pt>
                <c:pt idx="14">
                  <c:v>3.72</c:v>
                </c:pt>
                <c:pt idx="15">
                  <c:v>3.72</c:v>
                </c:pt>
                <c:pt idx="16">
                  <c:v>3.73</c:v>
                </c:pt>
                <c:pt idx="17">
                  <c:v>3.75</c:v>
                </c:pt>
                <c:pt idx="18">
                  <c:v>3.81</c:v>
                </c:pt>
                <c:pt idx="19">
                  <c:v>3.76</c:v>
                </c:pt>
                <c:pt idx="20">
                  <c:v>3.71</c:v>
                </c:pt>
                <c:pt idx="21">
                  <c:v>3.65</c:v>
                </c:pt>
                <c:pt idx="22">
                  <c:v>3.61</c:v>
                </c:pt>
                <c:pt idx="23">
                  <c:v>3.59</c:v>
                </c:pt>
                <c:pt idx="24">
                  <c:v>3.48</c:v>
                </c:pt>
                <c:pt idx="25">
                  <c:v>3.34</c:v>
                </c:pt>
                <c:pt idx="26">
                  <c:v>3.28</c:v>
                </c:pt>
                <c:pt idx="27">
                  <c:v>3.35</c:v>
                </c:pt>
                <c:pt idx="28">
                  <c:v>3.38</c:v>
                </c:pt>
                <c:pt idx="29">
                  <c:v>3.28</c:v>
                </c:pt>
                <c:pt idx="30">
                  <c:v>3.21</c:v>
                </c:pt>
                <c:pt idx="31">
                  <c:v>3.13</c:v>
                </c:pt>
                <c:pt idx="32">
                  <c:v>3.06</c:v>
                </c:pt>
                <c:pt idx="33">
                  <c:v>3.12</c:v>
                </c:pt>
                <c:pt idx="34">
                  <c:v>3.14</c:v>
                </c:pt>
                <c:pt idx="35">
                  <c:v>3.1</c:v>
                </c:pt>
                <c:pt idx="36">
                  <c:v>3.17</c:v>
                </c:pt>
                <c:pt idx="37">
                  <c:v>3.16</c:v>
                </c:pt>
                <c:pt idx="38">
                  <c:v>3.15</c:v>
                </c:pt>
                <c:pt idx="39">
                  <c:v>3.29</c:v>
                </c:pt>
                <c:pt idx="40">
                  <c:v>3.23</c:v>
                </c:pt>
                <c:pt idx="41">
                  <c:v>3.1</c:v>
                </c:pt>
                <c:pt idx="42">
                  <c:v>3.05</c:v>
                </c:pt>
                <c:pt idx="43">
                  <c:v>3</c:v>
                </c:pt>
                <c:pt idx="44">
                  <c:v>2.95</c:v>
                </c:pt>
                <c:pt idx="45">
                  <c:v>2.9</c:v>
                </c:pt>
                <c:pt idx="46">
                  <c:v>2.87</c:v>
                </c:pt>
                <c:pt idx="47">
                  <c:v>2.77</c:v>
                </c:pt>
                <c:pt idx="48">
                  <c:v>2.75</c:v>
                </c:pt>
                <c:pt idx="49">
                  <c:v>2.66</c:v>
                </c:pt>
                <c:pt idx="50">
                  <c:v>2.57</c:v>
                </c:pt>
                <c:pt idx="51">
                  <c:v>2.65</c:v>
                </c:pt>
                <c:pt idx="52">
                  <c:v>2.5099999999999998</c:v>
                </c:pt>
                <c:pt idx="53">
                  <c:v>2.38</c:v>
                </c:pt>
                <c:pt idx="54">
                  <c:v>2.37</c:v>
                </c:pt>
                <c:pt idx="55">
                  <c:v>2.2999999999999998</c:v>
                </c:pt>
                <c:pt idx="56">
                  <c:v>2.25</c:v>
                </c:pt>
                <c:pt idx="57">
                  <c:v>2.2999999999999998</c:v>
                </c:pt>
                <c:pt idx="58">
                  <c:v>2.29</c:v>
                </c:pt>
                <c:pt idx="59">
                  <c:v>2.2999999999999998</c:v>
                </c:pt>
                <c:pt idx="60">
                  <c:v>2.3199999999999998</c:v>
                </c:pt>
                <c:pt idx="61">
                  <c:v>2.2799999999999998</c:v>
                </c:pt>
                <c:pt idx="62">
                  <c:v>2.2200000000000002</c:v>
                </c:pt>
                <c:pt idx="63">
                  <c:v>2.2999999999999998</c:v>
                </c:pt>
                <c:pt idx="64">
                  <c:v>2.25</c:v>
                </c:pt>
                <c:pt idx="65">
                  <c:v>2.16</c:v>
                </c:pt>
                <c:pt idx="66">
                  <c:v>2.17</c:v>
                </c:pt>
                <c:pt idx="67">
                  <c:v>2.12</c:v>
                </c:pt>
                <c:pt idx="68">
                  <c:v>2.0699999999999998</c:v>
                </c:pt>
                <c:pt idx="69">
                  <c:v>2.1</c:v>
                </c:pt>
                <c:pt idx="70">
                  <c:v>2.0299999999999998</c:v>
                </c:pt>
                <c:pt idx="71">
                  <c:v>2</c:v>
                </c:pt>
                <c:pt idx="72">
                  <c:v>2</c:v>
                </c:pt>
                <c:pt idx="73">
                  <c:v>1.91</c:v>
                </c:pt>
                <c:pt idx="74">
                  <c:v>1.96</c:v>
                </c:pt>
                <c:pt idx="75">
                  <c:v>2.06</c:v>
                </c:pt>
                <c:pt idx="76">
                  <c:v>2.02</c:v>
                </c:pt>
                <c:pt idx="77">
                  <c:v>2.06</c:v>
                </c:pt>
                <c:pt idx="78">
                  <c:v>2.09</c:v>
                </c:pt>
                <c:pt idx="79">
                  <c:v>2.1</c:v>
                </c:pt>
                <c:pt idx="80">
                  <c:v>2.11</c:v>
                </c:pt>
                <c:pt idx="81">
                  <c:v>2.11</c:v>
                </c:pt>
                <c:pt idx="82">
                  <c:v>2.1</c:v>
                </c:pt>
                <c:pt idx="83">
                  <c:v>2.12</c:v>
                </c:pt>
                <c:pt idx="84">
                  <c:v>2.17</c:v>
                </c:pt>
                <c:pt idx="85">
                  <c:v>2.19</c:v>
                </c:pt>
                <c:pt idx="86">
                  <c:v>2.2200000000000002</c:v>
                </c:pt>
                <c:pt idx="87">
                  <c:v>2.2999999999999998</c:v>
                </c:pt>
                <c:pt idx="88">
                  <c:v>2.3199999999999998</c:v>
                </c:pt>
                <c:pt idx="89">
                  <c:v>2.41</c:v>
                </c:pt>
                <c:pt idx="90">
                  <c:v>2.44</c:v>
                </c:pt>
                <c:pt idx="91">
                  <c:v>2.4300000000000002</c:v>
                </c:pt>
                <c:pt idx="92">
                  <c:v>2.4300000000000002</c:v>
                </c:pt>
                <c:pt idx="93">
                  <c:v>2.4500000000000002</c:v>
                </c:pt>
                <c:pt idx="94">
                  <c:v>2.4900000000000002</c:v>
                </c:pt>
                <c:pt idx="95">
                  <c:v>2.54</c:v>
                </c:pt>
                <c:pt idx="96">
                  <c:v>2.61</c:v>
                </c:pt>
                <c:pt idx="97">
                  <c:v>2.68</c:v>
                </c:pt>
                <c:pt idx="98">
                  <c:v>2.79</c:v>
                </c:pt>
                <c:pt idx="99">
                  <c:v>2.79</c:v>
                </c:pt>
                <c:pt idx="100">
                  <c:v>2.82</c:v>
                </c:pt>
                <c:pt idx="101">
                  <c:v>2.8</c:v>
                </c:pt>
                <c:pt idx="102">
                  <c:v>2.76</c:v>
                </c:pt>
                <c:pt idx="103">
                  <c:v>2.75</c:v>
                </c:pt>
                <c:pt idx="104">
                  <c:v>2.71</c:v>
                </c:pt>
                <c:pt idx="105">
                  <c:v>2.65</c:v>
                </c:pt>
                <c:pt idx="106">
                  <c:v>2.61</c:v>
                </c:pt>
                <c:pt idx="107">
                  <c:v>2.4900000000000002</c:v>
                </c:pt>
                <c:pt idx="108">
                  <c:v>2.42</c:v>
                </c:pt>
                <c:pt idx="109">
                  <c:v>2.38</c:v>
                </c:pt>
                <c:pt idx="110">
                  <c:v>2.35</c:v>
                </c:pt>
                <c:pt idx="111">
                  <c:v>2.38</c:v>
                </c:pt>
                <c:pt idx="112">
                  <c:v>2.4300000000000002</c:v>
                </c:pt>
                <c:pt idx="113">
                  <c:v>2.42</c:v>
                </c:pt>
                <c:pt idx="114">
                  <c:v>2.37</c:v>
                </c:pt>
                <c:pt idx="115">
                  <c:v>2.39</c:v>
                </c:pt>
                <c:pt idx="116">
                  <c:v>2.2999999999999998</c:v>
                </c:pt>
                <c:pt idx="117">
                  <c:v>2.23</c:v>
                </c:pt>
                <c:pt idx="118">
                  <c:v>2.17</c:v>
                </c:pt>
                <c:pt idx="119">
                  <c:v>2.12</c:v>
                </c:pt>
                <c:pt idx="120">
                  <c:v>2.08</c:v>
                </c:pt>
                <c:pt idx="121">
                  <c:v>2.04</c:v>
                </c:pt>
                <c:pt idx="122">
                  <c:v>2.0099999999999998</c:v>
                </c:pt>
                <c:pt idx="123">
                  <c:v>1.99</c:v>
                </c:pt>
                <c:pt idx="124">
                  <c:v>1.99</c:v>
                </c:pt>
                <c:pt idx="125">
                  <c:v>1.98</c:v>
                </c:pt>
                <c:pt idx="126">
                  <c:v>2.0099999999999998</c:v>
                </c:pt>
                <c:pt idx="127">
                  <c:v>2.06</c:v>
                </c:pt>
                <c:pt idx="128">
                  <c:v>2.12</c:v>
                </c:pt>
                <c:pt idx="129">
                  <c:v>2.2000000000000002</c:v>
                </c:pt>
                <c:pt idx="130">
                  <c:v>2.27</c:v>
                </c:pt>
                <c:pt idx="131">
                  <c:v>2.37</c:v>
                </c:pt>
                <c:pt idx="132" formatCode="General">
                  <c:v>2.48</c:v>
                </c:pt>
                <c:pt idx="133" formatCode="General">
                  <c:v>2.63</c:v>
                </c:pt>
                <c:pt idx="134" formatCode="General">
                  <c:v>2.85</c:v>
                </c:pt>
                <c:pt idx="135" formatCode="General">
                  <c:v>3.16</c:v>
                </c:pt>
                <c:pt idx="136" formatCode="General">
                  <c:v>3.46</c:v>
                </c:pt>
                <c:pt idx="137" formatCode="General">
                  <c:v>3.73</c:v>
                </c:pt>
                <c:pt idx="138" formatCode="General">
                  <c:v>3.86</c:v>
                </c:pt>
                <c:pt idx="139" formatCode="General">
                  <c:v>4.04</c:v>
                </c:pt>
                <c:pt idx="140" formatCode="General">
                  <c:v>4.26</c:v>
                </c:pt>
                <c:pt idx="141" formatCode="General">
                  <c:v>4.53</c:v>
                </c:pt>
                <c:pt idx="142" formatCode="General">
                  <c:v>4.55</c:v>
                </c:pt>
                <c:pt idx="143" formatCode="General">
                  <c:v>4.6399999999999997</c:v>
                </c:pt>
                <c:pt idx="144" formatCode="General">
                  <c:v>4.63</c:v>
                </c:pt>
                <c:pt idx="145" formatCode="General">
                  <c:v>4.6100000000000003</c:v>
                </c:pt>
                <c:pt idx="146" formatCode="General">
                  <c:v>4.68</c:v>
                </c:pt>
                <c:pt idx="147" formatCode="General">
                  <c:v>4.6399999999999997</c:v>
                </c:pt>
                <c:pt idx="148" formatCode="General">
                  <c:v>4.8499999999999996</c:v>
                </c:pt>
                <c:pt idx="149" formatCode="General">
                  <c:v>4.99</c:v>
                </c:pt>
                <c:pt idx="150" formatCode="General">
                  <c:v>5.12</c:v>
                </c:pt>
                <c:pt idx="151" formatCode="General">
                  <c:v>5.13</c:v>
                </c:pt>
                <c:pt idx="152" formatCode="General">
                  <c:v>5.23</c:v>
                </c:pt>
                <c:pt idx="153" formatCode="General">
                  <c:v>5.28</c:v>
                </c:pt>
                <c:pt idx="154" formatCode="General">
                  <c:v>5.33</c:v>
                </c:pt>
                <c:pt idx="155" formatCode="General">
                  <c:v>5.34</c:v>
                </c:pt>
                <c:pt idx="156" formatCode="General">
                  <c:v>5.31</c:v>
                </c:pt>
                <c:pt idx="157" formatCode="General">
                  <c:v>5.31</c:v>
                </c:pt>
                <c:pt idx="158" formatCode="General">
                  <c:v>5.31</c:v>
                </c:pt>
                <c:pt idx="159" formatCode="General">
                  <c:v>5.12</c:v>
                </c:pt>
                <c:pt idx="160" formatCode="General">
                  <c:v>5.08</c:v>
                </c:pt>
                <c:pt idx="161" formatCode="General">
                  <c:v>5.05</c:v>
                </c:pt>
                <c:pt idx="162" formatCode="General">
                  <c:v>4.93</c:v>
                </c:pt>
                <c:pt idx="163" formatCode="General">
                  <c:v>4.9000000000000004</c:v>
                </c:pt>
                <c:pt idx="164" formatCode="General">
                  <c:v>4.92</c:v>
                </c:pt>
                <c:pt idx="165" formatCode="General">
                  <c:v>4.95</c:v>
                </c:pt>
                <c:pt idx="166" formatCode="General">
                  <c:v>4.93</c:v>
                </c:pt>
                <c:pt idx="167" formatCode="General">
                  <c:v>4.8600000000000003</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Oficiální data ČNB
(nové)</c:v>
                </c:pt>
              </c:strCache>
            </c:strRef>
          </c:tx>
          <c:spPr>
            <a:ln w="9525" cap="rnd">
              <a:solidFill>
                <a:schemeClr val="accent1"/>
              </a:solidFill>
              <a:round/>
            </a:ln>
            <a:effectLst/>
          </c:spPr>
          <c:marker>
            <c:symbol val="none"/>
          </c:marker>
          <c:cat>
            <c:numRef>
              <c:f>'Úrokové sazby - historie'!$A$86:$A$254</c:f>
              <c:numCache>
                <c:formatCode>m/d/yyyy</c:formatCode>
                <c:ptCount val="169"/>
                <c:pt idx="0">
                  <c:v>40482</c:v>
                </c:pt>
                <c:pt idx="1">
                  <c:v>40512</c:v>
                </c:pt>
                <c:pt idx="2">
                  <c:v>40543</c:v>
                </c:pt>
                <c:pt idx="3">
                  <c:v>40574</c:v>
                </c:pt>
                <c:pt idx="4">
                  <c:v>40602</c:v>
                </c:pt>
                <c:pt idx="5">
                  <c:v>40633</c:v>
                </c:pt>
                <c:pt idx="6">
                  <c:v>40663</c:v>
                </c:pt>
                <c:pt idx="7">
                  <c:v>40694</c:v>
                </c:pt>
                <c:pt idx="8">
                  <c:v>40724</c:v>
                </c:pt>
                <c:pt idx="9">
                  <c:v>40755</c:v>
                </c:pt>
                <c:pt idx="10">
                  <c:v>40786</c:v>
                </c:pt>
                <c:pt idx="11">
                  <c:v>40816</c:v>
                </c:pt>
                <c:pt idx="12">
                  <c:v>40847</c:v>
                </c:pt>
                <c:pt idx="13">
                  <c:v>40877</c:v>
                </c:pt>
                <c:pt idx="14">
                  <c:v>40908</c:v>
                </c:pt>
                <c:pt idx="15">
                  <c:v>40939</c:v>
                </c:pt>
                <c:pt idx="16">
                  <c:v>40968</c:v>
                </c:pt>
                <c:pt idx="17">
                  <c:v>40999</c:v>
                </c:pt>
                <c:pt idx="18">
                  <c:v>41029</c:v>
                </c:pt>
                <c:pt idx="19">
                  <c:v>41060</c:v>
                </c:pt>
                <c:pt idx="20">
                  <c:v>41090</c:v>
                </c:pt>
                <c:pt idx="21">
                  <c:v>41121</c:v>
                </c:pt>
                <c:pt idx="22">
                  <c:v>41152</c:v>
                </c:pt>
                <c:pt idx="23">
                  <c:v>41182</c:v>
                </c:pt>
                <c:pt idx="24">
                  <c:v>41213</c:v>
                </c:pt>
                <c:pt idx="25">
                  <c:v>41243</c:v>
                </c:pt>
                <c:pt idx="26">
                  <c:v>41274</c:v>
                </c:pt>
                <c:pt idx="27">
                  <c:v>41305</c:v>
                </c:pt>
                <c:pt idx="28">
                  <c:v>41333</c:v>
                </c:pt>
                <c:pt idx="29">
                  <c:v>41364</c:v>
                </c:pt>
                <c:pt idx="30">
                  <c:v>41394</c:v>
                </c:pt>
                <c:pt idx="31">
                  <c:v>41425</c:v>
                </c:pt>
                <c:pt idx="32">
                  <c:v>41455</c:v>
                </c:pt>
                <c:pt idx="33">
                  <c:v>41486</c:v>
                </c:pt>
                <c:pt idx="34">
                  <c:v>41517</c:v>
                </c:pt>
                <c:pt idx="35">
                  <c:v>41547</c:v>
                </c:pt>
                <c:pt idx="36">
                  <c:v>41578</c:v>
                </c:pt>
                <c:pt idx="37">
                  <c:v>41608</c:v>
                </c:pt>
                <c:pt idx="38">
                  <c:v>41639</c:v>
                </c:pt>
                <c:pt idx="39">
                  <c:v>41670</c:v>
                </c:pt>
                <c:pt idx="40">
                  <c:v>41698</c:v>
                </c:pt>
                <c:pt idx="41">
                  <c:v>41729</c:v>
                </c:pt>
                <c:pt idx="42">
                  <c:v>41759</c:v>
                </c:pt>
                <c:pt idx="43">
                  <c:v>41790</c:v>
                </c:pt>
                <c:pt idx="44">
                  <c:v>41820</c:v>
                </c:pt>
                <c:pt idx="45">
                  <c:v>41851</c:v>
                </c:pt>
                <c:pt idx="46">
                  <c:v>41882</c:v>
                </c:pt>
                <c:pt idx="47">
                  <c:v>41912</c:v>
                </c:pt>
                <c:pt idx="48">
                  <c:v>41943</c:v>
                </c:pt>
                <c:pt idx="49">
                  <c:v>41973</c:v>
                </c:pt>
                <c:pt idx="50">
                  <c:v>42004</c:v>
                </c:pt>
                <c:pt idx="51">
                  <c:v>42035</c:v>
                </c:pt>
                <c:pt idx="52">
                  <c:v>42063</c:v>
                </c:pt>
                <c:pt idx="53">
                  <c:v>42094</c:v>
                </c:pt>
                <c:pt idx="54">
                  <c:v>42124</c:v>
                </c:pt>
                <c:pt idx="55">
                  <c:v>42155</c:v>
                </c:pt>
                <c:pt idx="56">
                  <c:v>42185</c:v>
                </c:pt>
                <c:pt idx="57">
                  <c:v>42216</c:v>
                </c:pt>
                <c:pt idx="58">
                  <c:v>42247</c:v>
                </c:pt>
                <c:pt idx="59">
                  <c:v>42277</c:v>
                </c:pt>
                <c:pt idx="60">
                  <c:v>42308</c:v>
                </c:pt>
                <c:pt idx="61">
                  <c:v>42338</c:v>
                </c:pt>
                <c:pt idx="62">
                  <c:v>42369</c:v>
                </c:pt>
                <c:pt idx="63">
                  <c:v>42400</c:v>
                </c:pt>
                <c:pt idx="64">
                  <c:v>42429</c:v>
                </c:pt>
                <c:pt idx="65">
                  <c:v>42460</c:v>
                </c:pt>
                <c:pt idx="66">
                  <c:v>42490</c:v>
                </c:pt>
                <c:pt idx="67">
                  <c:v>42521</c:v>
                </c:pt>
                <c:pt idx="68">
                  <c:v>42551</c:v>
                </c:pt>
                <c:pt idx="69">
                  <c:v>42582</c:v>
                </c:pt>
                <c:pt idx="70">
                  <c:v>42613</c:v>
                </c:pt>
                <c:pt idx="71">
                  <c:v>42643</c:v>
                </c:pt>
                <c:pt idx="72">
                  <c:v>42674</c:v>
                </c:pt>
                <c:pt idx="73">
                  <c:v>42704</c:v>
                </c:pt>
                <c:pt idx="74">
                  <c:v>42735</c:v>
                </c:pt>
                <c:pt idx="75">
                  <c:v>42766</c:v>
                </c:pt>
                <c:pt idx="76">
                  <c:v>42794</c:v>
                </c:pt>
                <c:pt idx="77">
                  <c:v>42825</c:v>
                </c:pt>
                <c:pt idx="78">
                  <c:v>42855</c:v>
                </c:pt>
                <c:pt idx="79">
                  <c:v>42886</c:v>
                </c:pt>
                <c:pt idx="80">
                  <c:v>42916</c:v>
                </c:pt>
                <c:pt idx="81">
                  <c:v>42947</c:v>
                </c:pt>
                <c:pt idx="82">
                  <c:v>42978</c:v>
                </c:pt>
                <c:pt idx="83">
                  <c:v>43008</c:v>
                </c:pt>
                <c:pt idx="84">
                  <c:v>43039</c:v>
                </c:pt>
                <c:pt idx="85">
                  <c:v>43069</c:v>
                </c:pt>
                <c:pt idx="86">
                  <c:v>43100</c:v>
                </c:pt>
                <c:pt idx="87">
                  <c:v>43131</c:v>
                </c:pt>
                <c:pt idx="88">
                  <c:v>43159</c:v>
                </c:pt>
                <c:pt idx="89">
                  <c:v>43190</c:v>
                </c:pt>
                <c:pt idx="90">
                  <c:v>43220</c:v>
                </c:pt>
                <c:pt idx="91">
                  <c:v>43251</c:v>
                </c:pt>
                <c:pt idx="92">
                  <c:v>43281</c:v>
                </c:pt>
                <c:pt idx="93">
                  <c:v>43312</c:v>
                </c:pt>
                <c:pt idx="94">
                  <c:v>43343</c:v>
                </c:pt>
                <c:pt idx="95">
                  <c:v>43373</c:v>
                </c:pt>
                <c:pt idx="96">
                  <c:v>43404</c:v>
                </c:pt>
                <c:pt idx="97">
                  <c:v>43434</c:v>
                </c:pt>
                <c:pt idx="98">
                  <c:v>43465</c:v>
                </c:pt>
                <c:pt idx="99">
                  <c:v>43496</c:v>
                </c:pt>
                <c:pt idx="100">
                  <c:v>43524</c:v>
                </c:pt>
                <c:pt idx="101">
                  <c:v>43555</c:v>
                </c:pt>
                <c:pt idx="102">
                  <c:v>43585</c:v>
                </c:pt>
                <c:pt idx="103">
                  <c:v>43616</c:v>
                </c:pt>
                <c:pt idx="104">
                  <c:v>43646</c:v>
                </c:pt>
                <c:pt idx="105">
                  <c:v>43677</c:v>
                </c:pt>
                <c:pt idx="106">
                  <c:v>43708</c:v>
                </c:pt>
                <c:pt idx="107">
                  <c:v>43738</c:v>
                </c:pt>
                <c:pt idx="108">
                  <c:v>43769</c:v>
                </c:pt>
                <c:pt idx="109">
                  <c:v>43799</c:v>
                </c:pt>
                <c:pt idx="110">
                  <c:v>43830</c:v>
                </c:pt>
                <c:pt idx="111">
                  <c:v>43861</c:v>
                </c:pt>
                <c:pt idx="112">
                  <c:v>43890</c:v>
                </c:pt>
                <c:pt idx="113">
                  <c:v>43921</c:v>
                </c:pt>
                <c:pt idx="114">
                  <c:v>43951</c:v>
                </c:pt>
                <c:pt idx="115">
                  <c:v>43982</c:v>
                </c:pt>
                <c:pt idx="116">
                  <c:v>44012</c:v>
                </c:pt>
                <c:pt idx="117">
                  <c:v>44043</c:v>
                </c:pt>
                <c:pt idx="118">
                  <c:v>44074</c:v>
                </c:pt>
                <c:pt idx="119">
                  <c:v>44104</c:v>
                </c:pt>
                <c:pt idx="120">
                  <c:v>44135</c:v>
                </c:pt>
                <c:pt idx="121">
                  <c:v>44165</c:v>
                </c:pt>
                <c:pt idx="122">
                  <c:v>44196</c:v>
                </c:pt>
                <c:pt idx="123">
                  <c:v>44227</c:v>
                </c:pt>
                <c:pt idx="124">
                  <c:v>44255</c:v>
                </c:pt>
                <c:pt idx="125">
                  <c:v>44286</c:v>
                </c:pt>
                <c:pt idx="126">
                  <c:v>44316</c:v>
                </c:pt>
                <c:pt idx="127">
                  <c:v>44347</c:v>
                </c:pt>
                <c:pt idx="128">
                  <c:v>44377</c:v>
                </c:pt>
                <c:pt idx="129">
                  <c:v>44408</c:v>
                </c:pt>
                <c:pt idx="130">
                  <c:v>44439</c:v>
                </c:pt>
                <c:pt idx="131">
                  <c:v>44469</c:v>
                </c:pt>
                <c:pt idx="132">
                  <c:v>44500</c:v>
                </c:pt>
                <c:pt idx="133">
                  <c:v>44530</c:v>
                </c:pt>
                <c:pt idx="134">
                  <c:v>44561</c:v>
                </c:pt>
                <c:pt idx="135">
                  <c:v>44592</c:v>
                </c:pt>
                <c:pt idx="136">
                  <c:v>44620</c:v>
                </c:pt>
                <c:pt idx="137">
                  <c:v>44651</c:v>
                </c:pt>
                <c:pt idx="138">
                  <c:v>44681</c:v>
                </c:pt>
                <c:pt idx="139">
                  <c:v>44712</c:v>
                </c:pt>
                <c:pt idx="140">
                  <c:v>44742</c:v>
                </c:pt>
                <c:pt idx="141">
                  <c:v>44773</c:v>
                </c:pt>
                <c:pt idx="142">
                  <c:v>44804</c:v>
                </c:pt>
                <c:pt idx="143">
                  <c:v>44834</c:v>
                </c:pt>
                <c:pt idx="144">
                  <c:v>44865</c:v>
                </c:pt>
                <c:pt idx="145">
                  <c:v>44895</c:v>
                </c:pt>
                <c:pt idx="146">
                  <c:v>44926</c:v>
                </c:pt>
                <c:pt idx="147">
                  <c:v>44957</c:v>
                </c:pt>
                <c:pt idx="148">
                  <c:v>44985</c:v>
                </c:pt>
                <c:pt idx="149">
                  <c:v>45016</c:v>
                </c:pt>
                <c:pt idx="150">
                  <c:v>45046</c:v>
                </c:pt>
                <c:pt idx="151">
                  <c:v>45077</c:v>
                </c:pt>
                <c:pt idx="152">
                  <c:v>45107</c:v>
                </c:pt>
                <c:pt idx="153">
                  <c:v>45138</c:v>
                </c:pt>
                <c:pt idx="154">
                  <c:v>45169</c:v>
                </c:pt>
                <c:pt idx="155">
                  <c:v>45199</c:v>
                </c:pt>
                <c:pt idx="156">
                  <c:v>45230</c:v>
                </c:pt>
                <c:pt idx="157">
                  <c:v>45260</c:v>
                </c:pt>
                <c:pt idx="158">
                  <c:v>45291</c:v>
                </c:pt>
                <c:pt idx="159">
                  <c:v>45322</c:v>
                </c:pt>
                <c:pt idx="160">
                  <c:v>45351</c:v>
                </c:pt>
                <c:pt idx="161">
                  <c:v>45382</c:v>
                </c:pt>
                <c:pt idx="162">
                  <c:v>45412</c:v>
                </c:pt>
                <c:pt idx="163">
                  <c:v>45443</c:v>
                </c:pt>
                <c:pt idx="164">
                  <c:v>45473</c:v>
                </c:pt>
                <c:pt idx="165">
                  <c:v>45504</c:v>
                </c:pt>
                <c:pt idx="166">
                  <c:v>45535</c:v>
                </c:pt>
                <c:pt idx="167">
                  <c:v>45565</c:v>
                </c:pt>
                <c:pt idx="168">
                  <c:v>45596</c:v>
                </c:pt>
              </c:numCache>
            </c:numRef>
          </c:cat>
          <c:val>
            <c:numRef>
              <c:f>'Úrokové sazby - historie'!$C$86:$C$254</c:f>
              <c:numCache>
                <c:formatCode>0.00</c:formatCode>
                <c:ptCount val="169"/>
                <c:pt idx="39">
                  <c:v>3.2</c:v>
                </c:pt>
                <c:pt idx="40">
                  <c:v>3.13</c:v>
                </c:pt>
                <c:pt idx="41">
                  <c:v>2.99</c:v>
                </c:pt>
                <c:pt idx="42">
                  <c:v>2.97</c:v>
                </c:pt>
                <c:pt idx="43">
                  <c:v>2.88</c:v>
                </c:pt>
                <c:pt idx="44">
                  <c:v>2.83</c:v>
                </c:pt>
                <c:pt idx="45">
                  <c:v>2.76</c:v>
                </c:pt>
                <c:pt idx="46">
                  <c:v>2.72</c:v>
                </c:pt>
                <c:pt idx="47">
                  <c:v>2.56</c:v>
                </c:pt>
                <c:pt idx="48">
                  <c:v>2.57</c:v>
                </c:pt>
                <c:pt idx="49">
                  <c:v>2.5</c:v>
                </c:pt>
                <c:pt idx="50">
                  <c:v>2.4</c:v>
                </c:pt>
                <c:pt idx="51">
                  <c:v>2.46</c:v>
                </c:pt>
                <c:pt idx="52">
                  <c:v>2.34</c:v>
                </c:pt>
                <c:pt idx="53">
                  <c:v>2.19</c:v>
                </c:pt>
                <c:pt idx="54">
                  <c:v>2.15</c:v>
                </c:pt>
                <c:pt idx="55">
                  <c:v>2.1</c:v>
                </c:pt>
                <c:pt idx="56">
                  <c:v>2.0699999999999998</c:v>
                </c:pt>
                <c:pt idx="57">
                  <c:v>2.11</c:v>
                </c:pt>
                <c:pt idx="58">
                  <c:v>2.13</c:v>
                </c:pt>
                <c:pt idx="59">
                  <c:v>2.14</c:v>
                </c:pt>
                <c:pt idx="60">
                  <c:v>2.16</c:v>
                </c:pt>
                <c:pt idx="61">
                  <c:v>2.11</c:v>
                </c:pt>
                <c:pt idx="62">
                  <c:v>2.09</c:v>
                </c:pt>
                <c:pt idx="63">
                  <c:v>2.08</c:v>
                </c:pt>
                <c:pt idx="64">
                  <c:v>2.0699999999999998</c:v>
                </c:pt>
                <c:pt idx="65">
                  <c:v>2.0099999999999998</c:v>
                </c:pt>
                <c:pt idx="66">
                  <c:v>2.02</c:v>
                </c:pt>
                <c:pt idx="67">
                  <c:v>1.95</c:v>
                </c:pt>
                <c:pt idx="68">
                  <c:v>1.93</c:v>
                </c:pt>
                <c:pt idx="69">
                  <c:v>1.93</c:v>
                </c:pt>
                <c:pt idx="70">
                  <c:v>1.89</c:v>
                </c:pt>
                <c:pt idx="71">
                  <c:v>1.86</c:v>
                </c:pt>
                <c:pt idx="72">
                  <c:v>1.86</c:v>
                </c:pt>
                <c:pt idx="73">
                  <c:v>1.81</c:v>
                </c:pt>
                <c:pt idx="74">
                  <c:v>1.8</c:v>
                </c:pt>
                <c:pt idx="75">
                  <c:v>1.87</c:v>
                </c:pt>
                <c:pt idx="76">
                  <c:v>1.91</c:v>
                </c:pt>
                <c:pt idx="77">
                  <c:v>1.97</c:v>
                </c:pt>
                <c:pt idx="78">
                  <c:v>2.02</c:v>
                </c:pt>
                <c:pt idx="79">
                  <c:v>2.04</c:v>
                </c:pt>
                <c:pt idx="80">
                  <c:v>2.0499999999999998</c:v>
                </c:pt>
                <c:pt idx="81">
                  <c:v>2.0499999999999998</c:v>
                </c:pt>
                <c:pt idx="82">
                  <c:v>2.04</c:v>
                </c:pt>
                <c:pt idx="83">
                  <c:v>2.0499999999999998</c:v>
                </c:pt>
                <c:pt idx="84">
                  <c:v>2.11</c:v>
                </c:pt>
                <c:pt idx="85">
                  <c:v>2.15</c:v>
                </c:pt>
                <c:pt idx="86">
                  <c:v>2.19</c:v>
                </c:pt>
                <c:pt idx="87">
                  <c:v>2.2599999999999998</c:v>
                </c:pt>
                <c:pt idx="88">
                  <c:v>2.33</c:v>
                </c:pt>
                <c:pt idx="89">
                  <c:v>2.44</c:v>
                </c:pt>
                <c:pt idx="90">
                  <c:v>2.48</c:v>
                </c:pt>
                <c:pt idx="91">
                  <c:v>2.4900000000000002</c:v>
                </c:pt>
                <c:pt idx="92">
                  <c:v>2.48</c:v>
                </c:pt>
                <c:pt idx="93">
                  <c:v>2.4900000000000002</c:v>
                </c:pt>
                <c:pt idx="94">
                  <c:v>2.5299999999999998</c:v>
                </c:pt>
                <c:pt idx="95">
                  <c:v>2.58</c:v>
                </c:pt>
                <c:pt idx="96">
                  <c:v>2.67</c:v>
                </c:pt>
                <c:pt idx="97">
                  <c:v>2.78</c:v>
                </c:pt>
                <c:pt idx="98">
                  <c:v>2.91</c:v>
                </c:pt>
                <c:pt idx="99">
                  <c:v>2.97</c:v>
                </c:pt>
                <c:pt idx="100">
                  <c:v>2.99</c:v>
                </c:pt>
                <c:pt idx="101">
                  <c:v>2.92</c:v>
                </c:pt>
                <c:pt idx="102">
                  <c:v>2.86</c:v>
                </c:pt>
                <c:pt idx="103">
                  <c:v>2.82</c:v>
                </c:pt>
                <c:pt idx="104">
                  <c:v>2.76</c:v>
                </c:pt>
                <c:pt idx="105">
                  <c:v>2.69</c:v>
                </c:pt>
                <c:pt idx="106">
                  <c:v>2.64</c:v>
                </c:pt>
                <c:pt idx="107">
                  <c:v>2.4900000000000002</c:v>
                </c:pt>
                <c:pt idx="108">
                  <c:v>2.4</c:v>
                </c:pt>
                <c:pt idx="109">
                  <c:v>2.36</c:v>
                </c:pt>
                <c:pt idx="110">
                  <c:v>2.35</c:v>
                </c:pt>
                <c:pt idx="111">
                  <c:v>2.36</c:v>
                </c:pt>
                <c:pt idx="112">
                  <c:v>2.4300000000000002</c:v>
                </c:pt>
                <c:pt idx="113">
                  <c:v>2.44</c:v>
                </c:pt>
                <c:pt idx="114">
                  <c:v>2.38</c:v>
                </c:pt>
                <c:pt idx="115">
                  <c:v>2.2999999999999998</c:v>
                </c:pt>
                <c:pt idx="116">
                  <c:v>2.21</c:v>
                </c:pt>
                <c:pt idx="117">
                  <c:v>2.13</c:v>
                </c:pt>
                <c:pt idx="118">
                  <c:v>2.1</c:v>
                </c:pt>
                <c:pt idx="119">
                  <c:v>2.0699999999999998</c:v>
                </c:pt>
                <c:pt idx="120">
                  <c:v>2.0299999999999998</c:v>
                </c:pt>
                <c:pt idx="121">
                  <c:v>1.99</c:v>
                </c:pt>
                <c:pt idx="122">
                  <c:v>1.96</c:v>
                </c:pt>
                <c:pt idx="123">
                  <c:v>1.93</c:v>
                </c:pt>
                <c:pt idx="124">
                  <c:v>1.94</c:v>
                </c:pt>
                <c:pt idx="125">
                  <c:v>1.95</c:v>
                </c:pt>
                <c:pt idx="126">
                  <c:v>1.99</c:v>
                </c:pt>
                <c:pt idx="127">
                  <c:v>2.0499999999999998</c:v>
                </c:pt>
                <c:pt idx="128">
                  <c:v>2.13</c:v>
                </c:pt>
                <c:pt idx="129">
                  <c:v>2.2200000000000002</c:v>
                </c:pt>
                <c:pt idx="130">
                  <c:v>2.31</c:v>
                </c:pt>
                <c:pt idx="131">
                  <c:v>2.42</c:v>
                </c:pt>
                <c:pt idx="132">
                  <c:v>2.54</c:v>
                </c:pt>
                <c:pt idx="133">
                  <c:v>2.71</c:v>
                </c:pt>
                <c:pt idx="134">
                  <c:v>3.01</c:v>
                </c:pt>
                <c:pt idx="135">
                  <c:v>3.4</c:v>
                </c:pt>
                <c:pt idx="136" formatCode="General">
                  <c:v>3.85</c:v>
                </c:pt>
                <c:pt idx="137" formatCode="General">
                  <c:v>4.1900000000000004</c:v>
                </c:pt>
                <c:pt idx="138" formatCode="General">
                  <c:v>4.42</c:v>
                </c:pt>
                <c:pt idx="139" formatCode="General">
                  <c:v>4.67</c:v>
                </c:pt>
                <c:pt idx="140" formatCode="General">
                  <c:v>5.05</c:v>
                </c:pt>
                <c:pt idx="141" formatCode="General">
                  <c:v>5.49</c:v>
                </c:pt>
                <c:pt idx="142" formatCode="General">
                  <c:v>5.85</c:v>
                </c:pt>
                <c:pt idx="143" formatCode="General">
                  <c:v>5.91</c:v>
                </c:pt>
                <c:pt idx="144" formatCode="General">
                  <c:v>5.97</c:v>
                </c:pt>
                <c:pt idx="145" formatCode="General">
                  <c:v>6.07</c:v>
                </c:pt>
                <c:pt idx="146" formatCode="General">
                  <c:v>6.08</c:v>
                </c:pt>
                <c:pt idx="147" formatCode="General">
                  <c:v>6.03</c:v>
                </c:pt>
                <c:pt idx="148" formatCode="General">
                  <c:v>5.98</c:v>
                </c:pt>
                <c:pt idx="149" formatCode="General">
                  <c:v>5.94</c:v>
                </c:pt>
                <c:pt idx="150" formatCode="General">
                  <c:v>5.98</c:v>
                </c:pt>
                <c:pt idx="151" formatCode="General">
                  <c:v>5.99</c:v>
                </c:pt>
                <c:pt idx="152" formatCode="General">
                  <c:v>5.96</c:v>
                </c:pt>
                <c:pt idx="153" formatCode="General">
                  <c:v>5.9</c:v>
                </c:pt>
                <c:pt idx="154" formatCode="General">
                  <c:v>5.87</c:v>
                </c:pt>
                <c:pt idx="155" formatCode="General">
                  <c:v>5.83</c:v>
                </c:pt>
                <c:pt idx="156" formatCode="General">
                  <c:v>5.79</c:v>
                </c:pt>
                <c:pt idx="157" formatCode="General">
                  <c:v>5.76</c:v>
                </c:pt>
                <c:pt idx="158" formatCode="General">
                  <c:v>5.73</c:v>
                </c:pt>
                <c:pt idx="159" formatCode="General">
                  <c:v>5.62</c:v>
                </c:pt>
                <c:pt idx="160" formatCode="General">
                  <c:v>5.46</c:v>
                </c:pt>
                <c:pt idx="161" formatCode="General">
                  <c:v>5.29</c:v>
                </c:pt>
                <c:pt idx="162" formatCode="General">
                  <c:v>5.19</c:v>
                </c:pt>
                <c:pt idx="163" formatCode="General">
                  <c:v>5.15</c:v>
                </c:pt>
                <c:pt idx="164" formatCode="General">
                  <c:v>5.14</c:v>
                </c:pt>
                <c:pt idx="165" formatCode="General">
                  <c:v>5.17</c:v>
                </c:pt>
                <c:pt idx="166" formatCode="General">
                  <c:v>5.07</c:v>
                </c:pt>
                <c:pt idx="167" formatCode="General">
                  <c:v>5.05</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44"/>
              <c:layout>
                <c:manualLayout>
                  <c:x val="9.6055791567418905E-2"/>
                  <c:y val="6.4227630570784705E-2"/>
                </c:manualLayout>
              </c:layout>
              <c:tx>
                <c:rich>
                  <a:bodyPr/>
                  <a:lstStyle/>
                  <a:p>
                    <a:r>
                      <a:rPr lang="en-US" b="0">
                        <a:solidFill>
                          <a:schemeClr val="accent4">
                            <a:lumMod val="75000"/>
                          </a:schemeClr>
                        </a:solidFill>
                      </a:rPr>
                      <a:t>4.9</a:t>
                    </a:r>
                  </a:p>
                </c:rich>
              </c:tx>
              <c:dLblPos val="r"/>
              <c:showLegendKey val="0"/>
              <c:showVal val="1"/>
              <c:showCatName val="0"/>
              <c:showSerName val="0"/>
              <c:showPercent val="0"/>
              <c:showBubbleSize val="0"/>
              <c:extLst>
                <c:ext xmlns:c15="http://schemas.microsoft.com/office/drawing/2012/chart" uri="{CE6537A1-D6FC-4f65-9D91-7224C49458BB}">
                  <c15:layout>
                    <c:manualLayout>
                      <c:w val="7.2788743461925695E-2"/>
                      <c:h val="8.7226191166438954E-2"/>
                    </c:manualLayout>
                  </c15:layout>
                  <c15:showDataLabelsRange val="0"/>
                </c:ext>
                <c:ext xmlns:c16="http://schemas.microsoft.com/office/drawing/2014/chart" uri="{C3380CC4-5D6E-409C-BE32-E72D297353CC}">
                  <c16:uniqueId val="{00000000-2380-459A-BF4D-C12742C64BD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historie'!$A$86:$A$254</c:f>
              <c:numCache>
                <c:formatCode>m/d/yyyy</c:formatCode>
                <c:ptCount val="169"/>
                <c:pt idx="0">
                  <c:v>40482</c:v>
                </c:pt>
                <c:pt idx="1">
                  <c:v>40512</c:v>
                </c:pt>
                <c:pt idx="2">
                  <c:v>40543</c:v>
                </c:pt>
                <c:pt idx="3">
                  <c:v>40574</c:v>
                </c:pt>
                <c:pt idx="4">
                  <c:v>40602</c:v>
                </c:pt>
                <c:pt idx="5">
                  <c:v>40633</c:v>
                </c:pt>
                <c:pt idx="6">
                  <c:v>40663</c:v>
                </c:pt>
                <c:pt idx="7">
                  <c:v>40694</c:v>
                </c:pt>
                <c:pt idx="8">
                  <c:v>40724</c:v>
                </c:pt>
                <c:pt idx="9">
                  <c:v>40755</c:v>
                </c:pt>
                <c:pt idx="10">
                  <c:v>40786</c:v>
                </c:pt>
                <c:pt idx="11">
                  <c:v>40816</c:v>
                </c:pt>
                <c:pt idx="12">
                  <c:v>40847</c:v>
                </c:pt>
                <c:pt idx="13">
                  <c:v>40877</c:v>
                </c:pt>
                <c:pt idx="14">
                  <c:v>40908</c:v>
                </c:pt>
                <c:pt idx="15">
                  <c:v>40939</c:v>
                </c:pt>
                <c:pt idx="16">
                  <c:v>40968</c:v>
                </c:pt>
                <c:pt idx="17">
                  <c:v>40999</c:v>
                </c:pt>
                <c:pt idx="18">
                  <c:v>41029</c:v>
                </c:pt>
                <c:pt idx="19">
                  <c:v>41060</c:v>
                </c:pt>
                <c:pt idx="20">
                  <c:v>41090</c:v>
                </c:pt>
                <c:pt idx="21">
                  <c:v>41121</c:v>
                </c:pt>
                <c:pt idx="22">
                  <c:v>41152</c:v>
                </c:pt>
                <c:pt idx="23">
                  <c:v>41182</c:v>
                </c:pt>
                <c:pt idx="24">
                  <c:v>41213</c:v>
                </c:pt>
                <c:pt idx="25">
                  <c:v>41243</c:v>
                </c:pt>
                <c:pt idx="26">
                  <c:v>41274</c:v>
                </c:pt>
                <c:pt idx="27">
                  <c:v>41305</c:v>
                </c:pt>
                <c:pt idx="28">
                  <c:v>41333</c:v>
                </c:pt>
                <c:pt idx="29">
                  <c:v>41364</c:v>
                </c:pt>
                <c:pt idx="30">
                  <c:v>41394</c:v>
                </c:pt>
                <c:pt idx="31">
                  <c:v>41425</c:v>
                </c:pt>
                <c:pt idx="32">
                  <c:v>41455</c:v>
                </c:pt>
                <c:pt idx="33">
                  <c:v>41486</c:v>
                </c:pt>
                <c:pt idx="34">
                  <c:v>41517</c:v>
                </c:pt>
                <c:pt idx="35">
                  <c:v>41547</c:v>
                </c:pt>
                <c:pt idx="36">
                  <c:v>41578</c:v>
                </c:pt>
                <c:pt idx="37">
                  <c:v>41608</c:v>
                </c:pt>
                <c:pt idx="38">
                  <c:v>41639</c:v>
                </c:pt>
                <c:pt idx="39">
                  <c:v>41670</c:v>
                </c:pt>
                <c:pt idx="40">
                  <c:v>41698</c:v>
                </c:pt>
                <c:pt idx="41">
                  <c:v>41729</c:v>
                </c:pt>
                <c:pt idx="42">
                  <c:v>41759</c:v>
                </c:pt>
                <c:pt idx="43">
                  <c:v>41790</c:v>
                </c:pt>
                <c:pt idx="44">
                  <c:v>41820</c:v>
                </c:pt>
                <c:pt idx="45">
                  <c:v>41851</c:v>
                </c:pt>
                <c:pt idx="46">
                  <c:v>41882</c:v>
                </c:pt>
                <c:pt idx="47">
                  <c:v>41912</c:v>
                </c:pt>
                <c:pt idx="48">
                  <c:v>41943</c:v>
                </c:pt>
                <c:pt idx="49">
                  <c:v>41973</c:v>
                </c:pt>
                <c:pt idx="50">
                  <c:v>42004</c:v>
                </c:pt>
                <c:pt idx="51">
                  <c:v>42035</c:v>
                </c:pt>
                <c:pt idx="52">
                  <c:v>42063</c:v>
                </c:pt>
                <c:pt idx="53">
                  <c:v>42094</c:v>
                </c:pt>
                <c:pt idx="54">
                  <c:v>42124</c:v>
                </c:pt>
                <c:pt idx="55">
                  <c:v>42155</c:v>
                </c:pt>
                <c:pt idx="56">
                  <c:v>42185</c:v>
                </c:pt>
                <c:pt idx="57">
                  <c:v>42216</c:v>
                </c:pt>
                <c:pt idx="58">
                  <c:v>42247</c:v>
                </c:pt>
                <c:pt idx="59">
                  <c:v>42277</c:v>
                </c:pt>
                <c:pt idx="60">
                  <c:v>42308</c:v>
                </c:pt>
                <c:pt idx="61">
                  <c:v>42338</c:v>
                </c:pt>
                <c:pt idx="62">
                  <c:v>42369</c:v>
                </c:pt>
                <c:pt idx="63">
                  <c:v>42400</c:v>
                </c:pt>
                <c:pt idx="64">
                  <c:v>42429</c:v>
                </c:pt>
                <c:pt idx="65">
                  <c:v>42460</c:v>
                </c:pt>
                <c:pt idx="66">
                  <c:v>42490</c:v>
                </c:pt>
                <c:pt idx="67">
                  <c:v>42521</c:v>
                </c:pt>
                <c:pt idx="68">
                  <c:v>42551</c:v>
                </c:pt>
                <c:pt idx="69">
                  <c:v>42582</c:v>
                </c:pt>
                <c:pt idx="70">
                  <c:v>42613</c:v>
                </c:pt>
                <c:pt idx="71">
                  <c:v>42643</c:v>
                </c:pt>
                <c:pt idx="72">
                  <c:v>42674</c:v>
                </c:pt>
                <c:pt idx="73">
                  <c:v>42704</c:v>
                </c:pt>
                <c:pt idx="74">
                  <c:v>42735</c:v>
                </c:pt>
                <c:pt idx="75">
                  <c:v>42766</c:v>
                </c:pt>
                <c:pt idx="76">
                  <c:v>42794</c:v>
                </c:pt>
                <c:pt idx="77">
                  <c:v>42825</c:v>
                </c:pt>
                <c:pt idx="78">
                  <c:v>42855</c:v>
                </c:pt>
                <c:pt idx="79">
                  <c:v>42886</c:v>
                </c:pt>
                <c:pt idx="80">
                  <c:v>42916</c:v>
                </c:pt>
                <c:pt idx="81">
                  <c:v>42947</c:v>
                </c:pt>
                <c:pt idx="82">
                  <c:v>42978</c:v>
                </c:pt>
                <c:pt idx="83">
                  <c:v>43008</c:v>
                </c:pt>
                <c:pt idx="84">
                  <c:v>43039</c:v>
                </c:pt>
                <c:pt idx="85">
                  <c:v>43069</c:v>
                </c:pt>
                <c:pt idx="86">
                  <c:v>43100</c:v>
                </c:pt>
                <c:pt idx="87">
                  <c:v>43131</c:v>
                </c:pt>
                <c:pt idx="88">
                  <c:v>43159</c:v>
                </c:pt>
                <c:pt idx="89">
                  <c:v>43190</c:v>
                </c:pt>
                <c:pt idx="90">
                  <c:v>43220</c:v>
                </c:pt>
                <c:pt idx="91">
                  <c:v>43251</c:v>
                </c:pt>
                <c:pt idx="92">
                  <c:v>43281</c:v>
                </c:pt>
                <c:pt idx="93">
                  <c:v>43312</c:v>
                </c:pt>
                <c:pt idx="94">
                  <c:v>43343</c:v>
                </c:pt>
                <c:pt idx="95">
                  <c:v>43373</c:v>
                </c:pt>
                <c:pt idx="96">
                  <c:v>43404</c:v>
                </c:pt>
                <c:pt idx="97">
                  <c:v>43434</c:v>
                </c:pt>
                <c:pt idx="98">
                  <c:v>43465</c:v>
                </c:pt>
                <c:pt idx="99">
                  <c:v>43496</c:v>
                </c:pt>
                <c:pt idx="100">
                  <c:v>43524</c:v>
                </c:pt>
                <c:pt idx="101">
                  <c:v>43555</c:v>
                </c:pt>
                <c:pt idx="102">
                  <c:v>43585</c:v>
                </c:pt>
                <c:pt idx="103">
                  <c:v>43616</c:v>
                </c:pt>
                <c:pt idx="104">
                  <c:v>43646</c:v>
                </c:pt>
                <c:pt idx="105">
                  <c:v>43677</c:v>
                </c:pt>
                <c:pt idx="106">
                  <c:v>43708</c:v>
                </c:pt>
                <c:pt idx="107">
                  <c:v>43738</c:v>
                </c:pt>
                <c:pt idx="108">
                  <c:v>43769</c:v>
                </c:pt>
                <c:pt idx="109">
                  <c:v>43799</c:v>
                </c:pt>
                <c:pt idx="110">
                  <c:v>43830</c:v>
                </c:pt>
                <c:pt idx="111">
                  <c:v>43861</c:v>
                </c:pt>
                <c:pt idx="112">
                  <c:v>43890</c:v>
                </c:pt>
                <c:pt idx="113">
                  <c:v>43921</c:v>
                </c:pt>
                <c:pt idx="114">
                  <c:v>43951</c:v>
                </c:pt>
                <c:pt idx="115">
                  <c:v>43982</c:v>
                </c:pt>
                <c:pt idx="116">
                  <c:v>44012</c:v>
                </c:pt>
                <c:pt idx="117">
                  <c:v>44043</c:v>
                </c:pt>
                <c:pt idx="118">
                  <c:v>44074</c:v>
                </c:pt>
                <c:pt idx="119">
                  <c:v>44104</c:v>
                </c:pt>
                <c:pt idx="120">
                  <c:v>44135</c:v>
                </c:pt>
                <c:pt idx="121">
                  <c:v>44165</c:v>
                </c:pt>
                <c:pt idx="122">
                  <c:v>44196</c:v>
                </c:pt>
                <c:pt idx="123">
                  <c:v>44227</c:v>
                </c:pt>
                <c:pt idx="124">
                  <c:v>44255</c:v>
                </c:pt>
                <c:pt idx="125">
                  <c:v>44286</c:v>
                </c:pt>
                <c:pt idx="126">
                  <c:v>44316</c:v>
                </c:pt>
                <c:pt idx="127">
                  <c:v>44347</c:v>
                </c:pt>
                <c:pt idx="128">
                  <c:v>44377</c:v>
                </c:pt>
                <c:pt idx="129">
                  <c:v>44408</c:v>
                </c:pt>
                <c:pt idx="130">
                  <c:v>44439</c:v>
                </c:pt>
                <c:pt idx="131">
                  <c:v>44469</c:v>
                </c:pt>
                <c:pt idx="132">
                  <c:v>44500</c:v>
                </c:pt>
                <c:pt idx="133">
                  <c:v>44530</c:v>
                </c:pt>
                <c:pt idx="134">
                  <c:v>44561</c:v>
                </c:pt>
                <c:pt idx="135">
                  <c:v>44592</c:v>
                </c:pt>
                <c:pt idx="136">
                  <c:v>44620</c:v>
                </c:pt>
                <c:pt idx="137">
                  <c:v>44651</c:v>
                </c:pt>
                <c:pt idx="138">
                  <c:v>44681</c:v>
                </c:pt>
                <c:pt idx="139">
                  <c:v>44712</c:v>
                </c:pt>
                <c:pt idx="140">
                  <c:v>44742</c:v>
                </c:pt>
                <c:pt idx="141">
                  <c:v>44773</c:v>
                </c:pt>
                <c:pt idx="142">
                  <c:v>44804</c:v>
                </c:pt>
                <c:pt idx="143">
                  <c:v>44834</c:v>
                </c:pt>
                <c:pt idx="144">
                  <c:v>44865</c:v>
                </c:pt>
                <c:pt idx="145">
                  <c:v>44895</c:v>
                </c:pt>
                <c:pt idx="146">
                  <c:v>44926</c:v>
                </c:pt>
                <c:pt idx="147">
                  <c:v>44957</c:v>
                </c:pt>
                <c:pt idx="148">
                  <c:v>44985</c:v>
                </c:pt>
                <c:pt idx="149">
                  <c:v>45016</c:v>
                </c:pt>
                <c:pt idx="150">
                  <c:v>45046</c:v>
                </c:pt>
                <c:pt idx="151">
                  <c:v>45077</c:v>
                </c:pt>
                <c:pt idx="152">
                  <c:v>45107</c:v>
                </c:pt>
                <c:pt idx="153">
                  <c:v>45138</c:v>
                </c:pt>
                <c:pt idx="154">
                  <c:v>45169</c:v>
                </c:pt>
                <c:pt idx="155">
                  <c:v>45199</c:v>
                </c:pt>
                <c:pt idx="156">
                  <c:v>45230</c:v>
                </c:pt>
                <c:pt idx="157">
                  <c:v>45260</c:v>
                </c:pt>
                <c:pt idx="158">
                  <c:v>45291</c:v>
                </c:pt>
                <c:pt idx="159">
                  <c:v>45322</c:v>
                </c:pt>
                <c:pt idx="160">
                  <c:v>45351</c:v>
                </c:pt>
                <c:pt idx="161">
                  <c:v>45382</c:v>
                </c:pt>
                <c:pt idx="162">
                  <c:v>45412</c:v>
                </c:pt>
                <c:pt idx="163">
                  <c:v>45443</c:v>
                </c:pt>
                <c:pt idx="164">
                  <c:v>45473</c:v>
                </c:pt>
                <c:pt idx="165">
                  <c:v>45504</c:v>
                </c:pt>
                <c:pt idx="166">
                  <c:v>45535</c:v>
                </c:pt>
                <c:pt idx="167">
                  <c:v>45565</c:v>
                </c:pt>
                <c:pt idx="168">
                  <c:v>45596</c:v>
                </c:pt>
              </c:numCache>
            </c:numRef>
          </c:cat>
          <c:val>
            <c:numRef>
              <c:f>'Úrokové sazby - historie'!$D$86:$D$254</c:f>
              <c:numCache>
                <c:formatCode>0.00</c:formatCode>
                <c:ptCount val="169"/>
                <c:pt idx="111">
                  <c:v>2.3608547339539832</c:v>
                </c:pt>
                <c:pt idx="112">
                  <c:v>2.420600617795488</c:v>
                </c:pt>
                <c:pt idx="113">
                  <c:v>2.4242578720499393</c:v>
                </c:pt>
                <c:pt idx="114">
                  <c:v>2.3656421777732262</c:v>
                </c:pt>
                <c:pt idx="115">
                  <c:v>2.2871270697682111</c:v>
                </c:pt>
                <c:pt idx="116">
                  <c:v>2.1978509315374741</c:v>
                </c:pt>
                <c:pt idx="117">
                  <c:v>2.1358243306606695</c:v>
                </c:pt>
                <c:pt idx="118">
                  <c:v>2.1098770548904344</c:v>
                </c:pt>
                <c:pt idx="119">
                  <c:v>2.0769697492654866</c:v>
                </c:pt>
                <c:pt idx="120">
                  <c:v>2.0355851377765015</c:v>
                </c:pt>
                <c:pt idx="121">
                  <c:v>1.9929021486054639</c:v>
                </c:pt>
                <c:pt idx="122">
                  <c:v>1.9747751950333787</c:v>
                </c:pt>
                <c:pt idx="123">
                  <c:v>1.9504859507856065</c:v>
                </c:pt>
                <c:pt idx="124">
                  <c:v>1.9513851682325805</c:v>
                </c:pt>
                <c:pt idx="125">
                  <c:v>1.9643209636773027</c:v>
                </c:pt>
                <c:pt idx="126">
                  <c:v>1.9980247855358573</c:v>
                </c:pt>
                <c:pt idx="127">
                  <c:v>2.0700934285896042</c:v>
                </c:pt>
                <c:pt idx="128">
                  <c:v>2.1341830259123373</c:v>
                </c:pt>
                <c:pt idx="129">
                  <c:v>2.2212618413409753</c:v>
                </c:pt>
                <c:pt idx="130">
                  <c:v>2.3153304615078834</c:v>
                </c:pt>
                <c:pt idx="131">
                  <c:v>2.4302008435003519</c:v>
                </c:pt>
                <c:pt idx="132">
                  <c:v>2.5422964195124065</c:v>
                </c:pt>
                <c:pt idx="133">
                  <c:v>2.7026796741586585</c:v>
                </c:pt>
                <c:pt idx="134">
                  <c:v>2.9970672731181733</c:v>
                </c:pt>
                <c:pt idx="135">
                  <c:v>3.3861847190609131</c:v>
                </c:pt>
                <c:pt idx="136">
                  <c:v>3.8364811917760142</c:v>
                </c:pt>
                <c:pt idx="137">
                  <c:v>4.1493708136598295</c:v>
                </c:pt>
                <c:pt idx="138">
                  <c:v>4.3925788665237064</c:v>
                </c:pt>
                <c:pt idx="139">
                  <c:v>4.6359934964102996</c:v>
                </c:pt>
                <c:pt idx="140">
                  <c:v>5.0126572238264151</c:v>
                </c:pt>
                <c:pt idx="141">
                  <c:v>5.4227717182026351</c:v>
                </c:pt>
                <c:pt idx="142">
                  <c:v>5.7609349188184442</c:v>
                </c:pt>
                <c:pt idx="143">
                  <c:v>5.8256281095178499</c:v>
                </c:pt>
                <c:pt idx="144">
                  <c:v>5.8574535963610073</c:v>
                </c:pt>
                <c:pt idx="145">
                  <c:v>5.9633147998238929</c:v>
                </c:pt>
                <c:pt idx="146">
                  <c:v>5.9827677270901871</c:v>
                </c:pt>
                <c:pt idx="147">
                  <c:v>5.9276595592692702</c:v>
                </c:pt>
                <c:pt idx="148">
                  <c:v>5.8953614304893938</c:v>
                </c:pt>
                <c:pt idx="149">
                  <c:v>5.8606686114000972</c:v>
                </c:pt>
                <c:pt idx="150">
                  <c:v>5.8897134025736602</c:v>
                </c:pt>
                <c:pt idx="151">
                  <c:v>5.8986681493522539</c:v>
                </c:pt>
                <c:pt idx="152">
                  <c:v>5.8600236855699182</c:v>
                </c:pt>
                <c:pt idx="153">
                  <c:v>5.8007670973456191</c:v>
                </c:pt>
                <c:pt idx="154">
                  <c:v>5.7838288068002344</c:v>
                </c:pt>
                <c:pt idx="155">
                  <c:v>5.7351580350971441</c:v>
                </c:pt>
                <c:pt idx="156">
                  <c:v>5.7058128330630637</c:v>
                </c:pt>
                <c:pt idx="157">
                  <c:v>5.6731400825886826</c:v>
                </c:pt>
                <c:pt idx="158">
                  <c:v>5.6457167774453554</c:v>
                </c:pt>
                <c:pt idx="159">
                  <c:v>5.5356322645389273</c:v>
                </c:pt>
                <c:pt idx="160">
                  <c:v>5.3609233299649048</c:v>
                </c:pt>
                <c:pt idx="161">
                  <c:v>5.1933907606478709</c:v>
                </c:pt>
                <c:pt idx="162">
                  <c:v>5.0937423369400676</c:v>
                </c:pt>
                <c:pt idx="163">
                  <c:v>5.0646526278622579</c:v>
                </c:pt>
                <c:pt idx="164">
                  <c:v>5.0533845488285642</c:v>
                </c:pt>
                <c:pt idx="165">
                  <c:v>5.0672026969385264</c:v>
                </c:pt>
                <c:pt idx="166">
                  <c:v>4.9804266544801346</c:v>
                </c:pt>
                <c:pt idx="167">
                  <c:v>4.9565742930206458</c:v>
                </c:pt>
                <c:pt idx="168">
                  <c:v>4.8972764236054527</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372835989472E-2"/>
          <c:y val="3.6200299399216984E-2"/>
          <c:w val="0.83775738666362087"/>
          <c:h val="0.59805196951824902"/>
        </c:manualLayout>
      </c:layout>
      <c:lineChart>
        <c:grouping val="standard"/>
        <c:varyColors val="0"/>
        <c:ser>
          <c:idx val="0"/>
          <c:order val="0"/>
          <c:tx>
            <c:strRef>
              <c:f>'Úrokové sazby - historie'!$B$3</c:f>
              <c:strCache>
                <c:ptCount val="1"/>
                <c:pt idx="0">
                  <c:v>CNB data (new &amp; refinanced)</c:v>
                </c:pt>
              </c:strCache>
            </c:strRef>
          </c:tx>
          <c:spPr>
            <a:ln w="19050" cap="rnd">
              <a:solidFill>
                <a:schemeClr val="accent6"/>
              </a:solidFill>
              <a:prstDash val="solid"/>
              <a:round/>
            </a:ln>
            <a:effectLst/>
          </c:spPr>
          <c:marker>
            <c:symbol val="none"/>
          </c:marker>
          <c:cat>
            <c:numRef>
              <c:f>'Úrokové sazby - historie'!$A$86:$A$254</c:f>
              <c:numCache>
                <c:formatCode>m/d/yyyy</c:formatCode>
                <c:ptCount val="169"/>
                <c:pt idx="0">
                  <c:v>40482</c:v>
                </c:pt>
                <c:pt idx="1">
                  <c:v>40512</c:v>
                </c:pt>
                <c:pt idx="2">
                  <c:v>40543</c:v>
                </c:pt>
                <c:pt idx="3">
                  <c:v>40574</c:v>
                </c:pt>
                <c:pt idx="4">
                  <c:v>40602</c:v>
                </c:pt>
                <c:pt idx="5">
                  <c:v>40633</c:v>
                </c:pt>
                <c:pt idx="6">
                  <c:v>40663</c:v>
                </c:pt>
                <c:pt idx="7">
                  <c:v>40694</c:v>
                </c:pt>
                <c:pt idx="8">
                  <c:v>40724</c:v>
                </c:pt>
                <c:pt idx="9">
                  <c:v>40755</c:v>
                </c:pt>
                <c:pt idx="10">
                  <c:v>40786</c:v>
                </c:pt>
                <c:pt idx="11">
                  <c:v>40816</c:v>
                </c:pt>
                <c:pt idx="12">
                  <c:v>40847</c:v>
                </c:pt>
                <c:pt idx="13">
                  <c:v>40877</c:v>
                </c:pt>
                <c:pt idx="14">
                  <c:v>40908</c:v>
                </c:pt>
                <c:pt idx="15">
                  <c:v>40939</c:v>
                </c:pt>
                <c:pt idx="16">
                  <c:v>40968</c:v>
                </c:pt>
                <c:pt idx="17">
                  <c:v>40999</c:v>
                </c:pt>
                <c:pt idx="18">
                  <c:v>41029</c:v>
                </c:pt>
                <c:pt idx="19">
                  <c:v>41060</c:v>
                </c:pt>
                <c:pt idx="20">
                  <c:v>41090</c:v>
                </c:pt>
                <c:pt idx="21">
                  <c:v>41121</c:v>
                </c:pt>
                <c:pt idx="22">
                  <c:v>41152</c:v>
                </c:pt>
                <c:pt idx="23">
                  <c:v>41182</c:v>
                </c:pt>
                <c:pt idx="24">
                  <c:v>41213</c:v>
                </c:pt>
                <c:pt idx="25">
                  <c:v>41243</c:v>
                </c:pt>
                <c:pt idx="26">
                  <c:v>41274</c:v>
                </c:pt>
                <c:pt idx="27">
                  <c:v>41305</c:v>
                </c:pt>
                <c:pt idx="28">
                  <c:v>41333</c:v>
                </c:pt>
                <c:pt idx="29">
                  <c:v>41364</c:v>
                </c:pt>
                <c:pt idx="30">
                  <c:v>41394</c:v>
                </c:pt>
                <c:pt idx="31">
                  <c:v>41425</c:v>
                </c:pt>
                <c:pt idx="32">
                  <c:v>41455</c:v>
                </c:pt>
                <c:pt idx="33">
                  <c:v>41486</c:v>
                </c:pt>
                <c:pt idx="34">
                  <c:v>41517</c:v>
                </c:pt>
                <c:pt idx="35">
                  <c:v>41547</c:v>
                </c:pt>
                <c:pt idx="36">
                  <c:v>41578</c:v>
                </c:pt>
                <c:pt idx="37">
                  <c:v>41608</c:v>
                </c:pt>
                <c:pt idx="38">
                  <c:v>41639</c:v>
                </c:pt>
                <c:pt idx="39">
                  <c:v>41670</c:v>
                </c:pt>
                <c:pt idx="40">
                  <c:v>41698</c:v>
                </c:pt>
                <c:pt idx="41">
                  <c:v>41729</c:v>
                </c:pt>
                <c:pt idx="42">
                  <c:v>41759</c:v>
                </c:pt>
                <c:pt idx="43">
                  <c:v>41790</c:v>
                </c:pt>
                <c:pt idx="44">
                  <c:v>41820</c:v>
                </c:pt>
                <c:pt idx="45">
                  <c:v>41851</c:v>
                </c:pt>
                <c:pt idx="46">
                  <c:v>41882</c:v>
                </c:pt>
                <c:pt idx="47">
                  <c:v>41912</c:v>
                </c:pt>
                <c:pt idx="48">
                  <c:v>41943</c:v>
                </c:pt>
                <c:pt idx="49">
                  <c:v>41973</c:v>
                </c:pt>
                <c:pt idx="50">
                  <c:v>42004</c:v>
                </c:pt>
                <c:pt idx="51">
                  <c:v>42035</c:v>
                </c:pt>
                <c:pt idx="52">
                  <c:v>42063</c:v>
                </c:pt>
                <c:pt idx="53">
                  <c:v>42094</c:v>
                </c:pt>
                <c:pt idx="54">
                  <c:v>42124</c:v>
                </c:pt>
                <c:pt idx="55">
                  <c:v>42155</c:v>
                </c:pt>
                <c:pt idx="56">
                  <c:v>42185</c:v>
                </c:pt>
                <c:pt idx="57">
                  <c:v>42216</c:v>
                </c:pt>
                <c:pt idx="58">
                  <c:v>42247</c:v>
                </c:pt>
                <c:pt idx="59">
                  <c:v>42277</c:v>
                </c:pt>
                <c:pt idx="60">
                  <c:v>42308</c:v>
                </c:pt>
                <c:pt idx="61">
                  <c:v>42338</c:v>
                </c:pt>
                <c:pt idx="62">
                  <c:v>42369</c:v>
                </c:pt>
                <c:pt idx="63">
                  <c:v>42400</c:v>
                </c:pt>
                <c:pt idx="64">
                  <c:v>42429</c:v>
                </c:pt>
                <c:pt idx="65">
                  <c:v>42460</c:v>
                </c:pt>
                <c:pt idx="66">
                  <c:v>42490</c:v>
                </c:pt>
                <c:pt idx="67">
                  <c:v>42521</c:v>
                </c:pt>
                <c:pt idx="68">
                  <c:v>42551</c:v>
                </c:pt>
                <c:pt idx="69">
                  <c:v>42582</c:v>
                </c:pt>
                <c:pt idx="70">
                  <c:v>42613</c:v>
                </c:pt>
                <c:pt idx="71">
                  <c:v>42643</c:v>
                </c:pt>
                <c:pt idx="72">
                  <c:v>42674</c:v>
                </c:pt>
                <c:pt idx="73">
                  <c:v>42704</c:v>
                </c:pt>
                <c:pt idx="74">
                  <c:v>42735</c:v>
                </c:pt>
                <c:pt idx="75">
                  <c:v>42766</c:v>
                </c:pt>
                <c:pt idx="76">
                  <c:v>42794</c:v>
                </c:pt>
                <c:pt idx="77">
                  <c:v>42825</c:v>
                </c:pt>
                <c:pt idx="78">
                  <c:v>42855</c:v>
                </c:pt>
                <c:pt idx="79">
                  <c:v>42886</c:v>
                </c:pt>
                <c:pt idx="80">
                  <c:v>42916</c:v>
                </c:pt>
                <c:pt idx="81">
                  <c:v>42947</c:v>
                </c:pt>
                <c:pt idx="82">
                  <c:v>42978</c:v>
                </c:pt>
                <c:pt idx="83">
                  <c:v>43008</c:v>
                </c:pt>
                <c:pt idx="84">
                  <c:v>43039</c:v>
                </c:pt>
                <c:pt idx="85">
                  <c:v>43069</c:v>
                </c:pt>
                <c:pt idx="86">
                  <c:v>43100</c:v>
                </c:pt>
                <c:pt idx="87">
                  <c:v>43131</c:v>
                </c:pt>
                <c:pt idx="88">
                  <c:v>43159</c:v>
                </c:pt>
                <c:pt idx="89">
                  <c:v>43190</c:v>
                </c:pt>
                <c:pt idx="90">
                  <c:v>43220</c:v>
                </c:pt>
                <c:pt idx="91">
                  <c:v>43251</c:v>
                </c:pt>
                <c:pt idx="92">
                  <c:v>43281</c:v>
                </c:pt>
                <c:pt idx="93">
                  <c:v>43312</c:v>
                </c:pt>
                <c:pt idx="94">
                  <c:v>43343</c:v>
                </c:pt>
                <c:pt idx="95">
                  <c:v>43373</c:v>
                </c:pt>
                <c:pt idx="96">
                  <c:v>43404</c:v>
                </c:pt>
                <c:pt idx="97">
                  <c:v>43434</c:v>
                </c:pt>
                <c:pt idx="98">
                  <c:v>43465</c:v>
                </c:pt>
                <c:pt idx="99">
                  <c:v>43496</c:v>
                </c:pt>
                <c:pt idx="100">
                  <c:v>43524</c:v>
                </c:pt>
                <c:pt idx="101">
                  <c:v>43555</c:v>
                </c:pt>
                <c:pt idx="102">
                  <c:v>43585</c:v>
                </c:pt>
                <c:pt idx="103">
                  <c:v>43616</c:v>
                </c:pt>
                <c:pt idx="104">
                  <c:v>43646</c:v>
                </c:pt>
                <c:pt idx="105">
                  <c:v>43677</c:v>
                </c:pt>
                <c:pt idx="106">
                  <c:v>43708</c:v>
                </c:pt>
                <c:pt idx="107">
                  <c:v>43738</c:v>
                </c:pt>
                <c:pt idx="108">
                  <c:v>43769</c:v>
                </c:pt>
                <c:pt idx="109">
                  <c:v>43799</c:v>
                </c:pt>
                <c:pt idx="110">
                  <c:v>43830</c:v>
                </c:pt>
                <c:pt idx="111">
                  <c:v>43861</c:v>
                </c:pt>
                <c:pt idx="112">
                  <c:v>43890</c:v>
                </c:pt>
                <c:pt idx="113">
                  <c:v>43921</c:v>
                </c:pt>
                <c:pt idx="114">
                  <c:v>43951</c:v>
                </c:pt>
                <c:pt idx="115">
                  <c:v>43982</c:v>
                </c:pt>
                <c:pt idx="116">
                  <c:v>44012</c:v>
                </c:pt>
                <c:pt idx="117">
                  <c:v>44043</c:v>
                </c:pt>
                <c:pt idx="118">
                  <c:v>44074</c:v>
                </c:pt>
                <c:pt idx="119">
                  <c:v>44104</c:v>
                </c:pt>
                <c:pt idx="120">
                  <c:v>44135</c:v>
                </c:pt>
                <c:pt idx="121">
                  <c:v>44165</c:v>
                </c:pt>
                <c:pt idx="122">
                  <c:v>44196</c:v>
                </c:pt>
                <c:pt idx="123">
                  <c:v>44227</c:v>
                </c:pt>
                <c:pt idx="124">
                  <c:v>44255</c:v>
                </c:pt>
                <c:pt idx="125">
                  <c:v>44286</c:v>
                </c:pt>
                <c:pt idx="126">
                  <c:v>44316</c:v>
                </c:pt>
                <c:pt idx="127">
                  <c:v>44347</c:v>
                </c:pt>
                <c:pt idx="128">
                  <c:v>44377</c:v>
                </c:pt>
                <c:pt idx="129">
                  <c:v>44408</c:v>
                </c:pt>
                <c:pt idx="130">
                  <c:v>44439</c:v>
                </c:pt>
                <c:pt idx="131">
                  <c:v>44469</c:v>
                </c:pt>
                <c:pt idx="132">
                  <c:v>44500</c:v>
                </c:pt>
                <c:pt idx="133">
                  <c:v>44530</c:v>
                </c:pt>
                <c:pt idx="134">
                  <c:v>44561</c:v>
                </c:pt>
                <c:pt idx="135">
                  <c:v>44592</c:v>
                </c:pt>
                <c:pt idx="136">
                  <c:v>44620</c:v>
                </c:pt>
                <c:pt idx="137">
                  <c:v>44651</c:v>
                </c:pt>
                <c:pt idx="138">
                  <c:v>44681</c:v>
                </c:pt>
                <c:pt idx="139">
                  <c:v>44712</c:v>
                </c:pt>
                <c:pt idx="140">
                  <c:v>44742</c:v>
                </c:pt>
                <c:pt idx="141">
                  <c:v>44773</c:v>
                </c:pt>
                <c:pt idx="142">
                  <c:v>44804</c:v>
                </c:pt>
                <c:pt idx="143">
                  <c:v>44834</c:v>
                </c:pt>
                <c:pt idx="144">
                  <c:v>44865</c:v>
                </c:pt>
                <c:pt idx="145">
                  <c:v>44895</c:v>
                </c:pt>
                <c:pt idx="146">
                  <c:v>44926</c:v>
                </c:pt>
                <c:pt idx="147">
                  <c:v>44957</c:v>
                </c:pt>
                <c:pt idx="148">
                  <c:v>44985</c:v>
                </c:pt>
                <c:pt idx="149">
                  <c:v>45016</c:v>
                </c:pt>
                <c:pt idx="150">
                  <c:v>45046</c:v>
                </c:pt>
                <c:pt idx="151">
                  <c:v>45077</c:v>
                </c:pt>
                <c:pt idx="152">
                  <c:v>45107</c:v>
                </c:pt>
                <c:pt idx="153">
                  <c:v>45138</c:v>
                </c:pt>
                <c:pt idx="154">
                  <c:v>45169</c:v>
                </c:pt>
                <c:pt idx="155">
                  <c:v>45199</c:v>
                </c:pt>
                <c:pt idx="156">
                  <c:v>45230</c:v>
                </c:pt>
                <c:pt idx="157">
                  <c:v>45260</c:v>
                </c:pt>
                <c:pt idx="158">
                  <c:v>45291</c:v>
                </c:pt>
                <c:pt idx="159">
                  <c:v>45322</c:v>
                </c:pt>
                <c:pt idx="160">
                  <c:v>45351</c:v>
                </c:pt>
                <c:pt idx="161">
                  <c:v>45382</c:v>
                </c:pt>
                <c:pt idx="162">
                  <c:v>45412</c:v>
                </c:pt>
                <c:pt idx="163">
                  <c:v>45443</c:v>
                </c:pt>
                <c:pt idx="164">
                  <c:v>45473</c:v>
                </c:pt>
                <c:pt idx="165">
                  <c:v>45504</c:v>
                </c:pt>
                <c:pt idx="166">
                  <c:v>45535</c:v>
                </c:pt>
                <c:pt idx="167">
                  <c:v>45565</c:v>
                </c:pt>
                <c:pt idx="168">
                  <c:v>45596</c:v>
                </c:pt>
              </c:numCache>
            </c:numRef>
          </c:cat>
          <c:val>
            <c:numRef>
              <c:f>'Úrokové sazby - historie'!$B$86:$B$254</c:f>
              <c:numCache>
                <c:formatCode>0.00</c:formatCode>
                <c:ptCount val="169"/>
                <c:pt idx="0">
                  <c:v>4.5599999999999996</c:v>
                </c:pt>
                <c:pt idx="1">
                  <c:v>4.47</c:v>
                </c:pt>
                <c:pt idx="2">
                  <c:v>4.4000000000000004</c:v>
                </c:pt>
                <c:pt idx="3">
                  <c:v>4.37</c:v>
                </c:pt>
                <c:pt idx="4">
                  <c:v>4.4000000000000004</c:v>
                </c:pt>
                <c:pt idx="5">
                  <c:v>4.32</c:v>
                </c:pt>
                <c:pt idx="6">
                  <c:v>4.32</c:v>
                </c:pt>
                <c:pt idx="7">
                  <c:v>4.24</c:v>
                </c:pt>
                <c:pt idx="8">
                  <c:v>4.2300000000000004</c:v>
                </c:pt>
                <c:pt idx="9">
                  <c:v>4.2</c:v>
                </c:pt>
                <c:pt idx="10">
                  <c:v>4.1900000000000004</c:v>
                </c:pt>
                <c:pt idx="11">
                  <c:v>4.04</c:v>
                </c:pt>
                <c:pt idx="12">
                  <c:v>3.91</c:v>
                </c:pt>
                <c:pt idx="13">
                  <c:v>3.76</c:v>
                </c:pt>
                <c:pt idx="14">
                  <c:v>3.72</c:v>
                </c:pt>
                <c:pt idx="15">
                  <c:v>3.72</c:v>
                </c:pt>
                <c:pt idx="16">
                  <c:v>3.73</c:v>
                </c:pt>
                <c:pt idx="17">
                  <c:v>3.75</c:v>
                </c:pt>
                <c:pt idx="18">
                  <c:v>3.81</c:v>
                </c:pt>
                <c:pt idx="19">
                  <c:v>3.76</c:v>
                </c:pt>
                <c:pt idx="20">
                  <c:v>3.71</c:v>
                </c:pt>
                <c:pt idx="21">
                  <c:v>3.65</c:v>
                </c:pt>
                <c:pt idx="22">
                  <c:v>3.61</c:v>
                </c:pt>
                <c:pt idx="23">
                  <c:v>3.59</c:v>
                </c:pt>
                <c:pt idx="24">
                  <c:v>3.48</c:v>
                </c:pt>
                <c:pt idx="25">
                  <c:v>3.34</c:v>
                </c:pt>
                <c:pt idx="26">
                  <c:v>3.28</c:v>
                </c:pt>
                <c:pt idx="27">
                  <c:v>3.35</c:v>
                </c:pt>
                <c:pt idx="28">
                  <c:v>3.38</c:v>
                </c:pt>
                <c:pt idx="29">
                  <c:v>3.28</c:v>
                </c:pt>
                <c:pt idx="30">
                  <c:v>3.21</c:v>
                </c:pt>
                <c:pt idx="31">
                  <c:v>3.13</c:v>
                </c:pt>
                <c:pt idx="32">
                  <c:v>3.06</c:v>
                </c:pt>
                <c:pt idx="33">
                  <c:v>3.12</c:v>
                </c:pt>
                <c:pt idx="34">
                  <c:v>3.14</c:v>
                </c:pt>
                <c:pt idx="35">
                  <c:v>3.1</c:v>
                </c:pt>
                <c:pt idx="36">
                  <c:v>3.17</c:v>
                </c:pt>
                <c:pt idx="37">
                  <c:v>3.16</c:v>
                </c:pt>
                <c:pt idx="38">
                  <c:v>3.15</c:v>
                </c:pt>
                <c:pt idx="39">
                  <c:v>3.29</c:v>
                </c:pt>
                <c:pt idx="40">
                  <c:v>3.23</c:v>
                </c:pt>
                <c:pt idx="41">
                  <c:v>3.1</c:v>
                </c:pt>
                <c:pt idx="42">
                  <c:v>3.05</c:v>
                </c:pt>
                <c:pt idx="43">
                  <c:v>3</c:v>
                </c:pt>
                <c:pt idx="44">
                  <c:v>2.95</c:v>
                </c:pt>
                <c:pt idx="45">
                  <c:v>2.9</c:v>
                </c:pt>
                <c:pt idx="46">
                  <c:v>2.87</c:v>
                </c:pt>
                <c:pt idx="47">
                  <c:v>2.77</c:v>
                </c:pt>
                <c:pt idx="48">
                  <c:v>2.75</c:v>
                </c:pt>
                <c:pt idx="49">
                  <c:v>2.66</c:v>
                </c:pt>
                <c:pt idx="50">
                  <c:v>2.57</c:v>
                </c:pt>
                <c:pt idx="51">
                  <c:v>2.65</c:v>
                </c:pt>
                <c:pt idx="52">
                  <c:v>2.5099999999999998</c:v>
                </c:pt>
                <c:pt idx="53">
                  <c:v>2.38</c:v>
                </c:pt>
                <c:pt idx="54">
                  <c:v>2.37</c:v>
                </c:pt>
                <c:pt idx="55">
                  <c:v>2.2999999999999998</c:v>
                </c:pt>
                <c:pt idx="56">
                  <c:v>2.25</c:v>
                </c:pt>
                <c:pt idx="57">
                  <c:v>2.2999999999999998</c:v>
                </c:pt>
                <c:pt idx="58">
                  <c:v>2.29</c:v>
                </c:pt>
                <c:pt idx="59">
                  <c:v>2.2999999999999998</c:v>
                </c:pt>
                <c:pt idx="60">
                  <c:v>2.3199999999999998</c:v>
                </c:pt>
                <c:pt idx="61">
                  <c:v>2.2799999999999998</c:v>
                </c:pt>
                <c:pt idx="62">
                  <c:v>2.2200000000000002</c:v>
                </c:pt>
                <c:pt idx="63">
                  <c:v>2.2999999999999998</c:v>
                </c:pt>
                <c:pt idx="64">
                  <c:v>2.25</c:v>
                </c:pt>
                <c:pt idx="65">
                  <c:v>2.16</c:v>
                </c:pt>
                <c:pt idx="66">
                  <c:v>2.17</c:v>
                </c:pt>
                <c:pt idx="67">
                  <c:v>2.12</c:v>
                </c:pt>
                <c:pt idx="68">
                  <c:v>2.0699999999999998</c:v>
                </c:pt>
                <c:pt idx="69">
                  <c:v>2.1</c:v>
                </c:pt>
                <c:pt idx="70">
                  <c:v>2.0299999999999998</c:v>
                </c:pt>
                <c:pt idx="71">
                  <c:v>2</c:v>
                </c:pt>
                <c:pt idx="72">
                  <c:v>2</c:v>
                </c:pt>
                <c:pt idx="73">
                  <c:v>1.91</c:v>
                </c:pt>
                <c:pt idx="74">
                  <c:v>1.96</c:v>
                </c:pt>
                <c:pt idx="75">
                  <c:v>2.06</c:v>
                </c:pt>
                <c:pt idx="76">
                  <c:v>2.02</c:v>
                </c:pt>
                <c:pt idx="77">
                  <c:v>2.06</c:v>
                </c:pt>
                <c:pt idx="78">
                  <c:v>2.09</c:v>
                </c:pt>
                <c:pt idx="79">
                  <c:v>2.1</c:v>
                </c:pt>
                <c:pt idx="80">
                  <c:v>2.11</c:v>
                </c:pt>
                <c:pt idx="81">
                  <c:v>2.11</c:v>
                </c:pt>
                <c:pt idx="82">
                  <c:v>2.1</c:v>
                </c:pt>
                <c:pt idx="83">
                  <c:v>2.12</c:v>
                </c:pt>
                <c:pt idx="84">
                  <c:v>2.17</c:v>
                </c:pt>
                <c:pt idx="85">
                  <c:v>2.19</c:v>
                </c:pt>
                <c:pt idx="86">
                  <c:v>2.2200000000000002</c:v>
                </c:pt>
                <c:pt idx="87">
                  <c:v>2.2999999999999998</c:v>
                </c:pt>
                <c:pt idx="88">
                  <c:v>2.3199999999999998</c:v>
                </c:pt>
                <c:pt idx="89">
                  <c:v>2.41</c:v>
                </c:pt>
                <c:pt idx="90">
                  <c:v>2.44</c:v>
                </c:pt>
                <c:pt idx="91">
                  <c:v>2.4300000000000002</c:v>
                </c:pt>
                <c:pt idx="92">
                  <c:v>2.4300000000000002</c:v>
                </c:pt>
                <c:pt idx="93">
                  <c:v>2.4500000000000002</c:v>
                </c:pt>
                <c:pt idx="94">
                  <c:v>2.4900000000000002</c:v>
                </c:pt>
                <c:pt idx="95">
                  <c:v>2.54</c:v>
                </c:pt>
                <c:pt idx="96">
                  <c:v>2.61</c:v>
                </c:pt>
                <c:pt idx="97">
                  <c:v>2.68</c:v>
                </c:pt>
                <c:pt idx="98">
                  <c:v>2.79</c:v>
                </c:pt>
                <c:pt idx="99">
                  <c:v>2.79</c:v>
                </c:pt>
                <c:pt idx="100">
                  <c:v>2.82</c:v>
                </c:pt>
                <c:pt idx="101">
                  <c:v>2.8</c:v>
                </c:pt>
                <c:pt idx="102">
                  <c:v>2.76</c:v>
                </c:pt>
                <c:pt idx="103">
                  <c:v>2.75</c:v>
                </c:pt>
                <c:pt idx="104">
                  <c:v>2.71</c:v>
                </c:pt>
                <c:pt idx="105">
                  <c:v>2.65</c:v>
                </c:pt>
                <c:pt idx="106">
                  <c:v>2.61</c:v>
                </c:pt>
                <c:pt idx="107">
                  <c:v>2.4900000000000002</c:v>
                </c:pt>
                <c:pt idx="108">
                  <c:v>2.42</c:v>
                </c:pt>
                <c:pt idx="109">
                  <c:v>2.38</c:v>
                </c:pt>
                <c:pt idx="110">
                  <c:v>2.35</c:v>
                </c:pt>
                <c:pt idx="111">
                  <c:v>2.38</c:v>
                </c:pt>
                <c:pt idx="112">
                  <c:v>2.4300000000000002</c:v>
                </c:pt>
                <c:pt idx="113">
                  <c:v>2.42</c:v>
                </c:pt>
                <c:pt idx="114">
                  <c:v>2.37</c:v>
                </c:pt>
                <c:pt idx="115">
                  <c:v>2.39</c:v>
                </c:pt>
                <c:pt idx="116">
                  <c:v>2.2999999999999998</c:v>
                </c:pt>
                <c:pt idx="117">
                  <c:v>2.23</c:v>
                </c:pt>
                <c:pt idx="118">
                  <c:v>2.17</c:v>
                </c:pt>
                <c:pt idx="119">
                  <c:v>2.12</c:v>
                </c:pt>
                <c:pt idx="120">
                  <c:v>2.08</c:v>
                </c:pt>
                <c:pt idx="121">
                  <c:v>2.04</c:v>
                </c:pt>
                <c:pt idx="122">
                  <c:v>2.0099999999999998</c:v>
                </c:pt>
                <c:pt idx="123">
                  <c:v>1.99</c:v>
                </c:pt>
                <c:pt idx="124">
                  <c:v>1.99</c:v>
                </c:pt>
                <c:pt idx="125">
                  <c:v>1.98</c:v>
                </c:pt>
                <c:pt idx="126">
                  <c:v>2.0099999999999998</c:v>
                </c:pt>
                <c:pt idx="127">
                  <c:v>2.06</c:v>
                </c:pt>
                <c:pt idx="128">
                  <c:v>2.12</c:v>
                </c:pt>
                <c:pt idx="129">
                  <c:v>2.2000000000000002</c:v>
                </c:pt>
                <c:pt idx="130">
                  <c:v>2.27</c:v>
                </c:pt>
                <c:pt idx="131">
                  <c:v>2.37</c:v>
                </c:pt>
                <c:pt idx="132" formatCode="General">
                  <c:v>2.48</c:v>
                </c:pt>
                <c:pt idx="133" formatCode="General">
                  <c:v>2.63</c:v>
                </c:pt>
                <c:pt idx="134" formatCode="General">
                  <c:v>2.85</c:v>
                </c:pt>
                <c:pt idx="135" formatCode="General">
                  <c:v>3.16</c:v>
                </c:pt>
                <c:pt idx="136" formatCode="General">
                  <c:v>3.46</c:v>
                </c:pt>
                <c:pt idx="137" formatCode="General">
                  <c:v>3.73</c:v>
                </c:pt>
                <c:pt idx="138" formatCode="General">
                  <c:v>3.86</c:v>
                </c:pt>
                <c:pt idx="139" formatCode="General">
                  <c:v>4.04</c:v>
                </c:pt>
                <c:pt idx="140" formatCode="General">
                  <c:v>4.26</c:v>
                </c:pt>
                <c:pt idx="141" formatCode="General">
                  <c:v>4.53</c:v>
                </c:pt>
                <c:pt idx="142" formatCode="General">
                  <c:v>4.55</c:v>
                </c:pt>
                <c:pt idx="143" formatCode="General">
                  <c:v>4.6399999999999997</c:v>
                </c:pt>
                <c:pt idx="144" formatCode="General">
                  <c:v>4.63</c:v>
                </c:pt>
                <c:pt idx="145" formatCode="General">
                  <c:v>4.6100000000000003</c:v>
                </c:pt>
                <c:pt idx="146" formatCode="General">
                  <c:v>4.68</c:v>
                </c:pt>
                <c:pt idx="147" formatCode="General">
                  <c:v>4.6399999999999997</c:v>
                </c:pt>
                <c:pt idx="148" formatCode="General">
                  <c:v>4.8499999999999996</c:v>
                </c:pt>
                <c:pt idx="149" formatCode="General">
                  <c:v>4.99</c:v>
                </c:pt>
                <c:pt idx="150" formatCode="General">
                  <c:v>5.12</c:v>
                </c:pt>
                <c:pt idx="151" formatCode="General">
                  <c:v>5.13</c:v>
                </c:pt>
                <c:pt idx="152" formatCode="General">
                  <c:v>5.23</c:v>
                </c:pt>
                <c:pt idx="153" formatCode="General">
                  <c:v>5.28</c:v>
                </c:pt>
                <c:pt idx="154" formatCode="General">
                  <c:v>5.33</c:v>
                </c:pt>
                <c:pt idx="155" formatCode="General">
                  <c:v>5.34</c:v>
                </c:pt>
                <c:pt idx="156" formatCode="General">
                  <c:v>5.31</c:v>
                </c:pt>
                <c:pt idx="157" formatCode="General">
                  <c:v>5.31</c:v>
                </c:pt>
                <c:pt idx="158" formatCode="General">
                  <c:v>5.31</c:v>
                </c:pt>
                <c:pt idx="159" formatCode="General">
                  <c:v>5.12</c:v>
                </c:pt>
                <c:pt idx="160" formatCode="General">
                  <c:v>5.08</c:v>
                </c:pt>
                <c:pt idx="161" formatCode="General">
                  <c:v>5.05</c:v>
                </c:pt>
                <c:pt idx="162" formatCode="General">
                  <c:v>4.93</c:v>
                </c:pt>
                <c:pt idx="163" formatCode="General">
                  <c:v>4.9000000000000004</c:v>
                </c:pt>
                <c:pt idx="164" formatCode="General">
                  <c:v>4.92</c:v>
                </c:pt>
                <c:pt idx="165" formatCode="General">
                  <c:v>4.95</c:v>
                </c:pt>
                <c:pt idx="166" formatCode="General">
                  <c:v>4.93</c:v>
                </c:pt>
                <c:pt idx="167" formatCode="General">
                  <c:v>4.8600000000000003</c:v>
                </c:pt>
              </c:numCache>
            </c:numRef>
          </c:val>
          <c:smooth val="0"/>
          <c:extLst>
            <c:ext xmlns:c16="http://schemas.microsoft.com/office/drawing/2014/chart" uri="{C3380CC4-5D6E-409C-BE32-E72D297353CC}">
              <c16:uniqueId val="{00000000-8F79-4863-B2A7-081E80995FEC}"/>
            </c:ext>
          </c:extLst>
        </c:ser>
        <c:ser>
          <c:idx val="2"/>
          <c:order val="1"/>
          <c:tx>
            <c:strRef>
              <c:f>'Úrokové sazby - historie'!$C$3</c:f>
              <c:strCache>
                <c:ptCount val="1"/>
                <c:pt idx="0">
                  <c:v>CNB data (new)</c:v>
                </c:pt>
              </c:strCache>
            </c:strRef>
          </c:tx>
          <c:spPr>
            <a:ln w="9525" cap="rnd">
              <a:solidFill>
                <a:schemeClr val="accent1"/>
              </a:solidFill>
              <a:round/>
            </a:ln>
            <a:effectLst/>
          </c:spPr>
          <c:marker>
            <c:symbol val="none"/>
          </c:marker>
          <c:cat>
            <c:numRef>
              <c:f>'Úrokové sazby - historie'!$A$86:$A$254</c:f>
              <c:numCache>
                <c:formatCode>m/d/yyyy</c:formatCode>
                <c:ptCount val="169"/>
                <c:pt idx="0">
                  <c:v>40482</c:v>
                </c:pt>
                <c:pt idx="1">
                  <c:v>40512</c:v>
                </c:pt>
                <c:pt idx="2">
                  <c:v>40543</c:v>
                </c:pt>
                <c:pt idx="3">
                  <c:v>40574</c:v>
                </c:pt>
                <c:pt idx="4">
                  <c:v>40602</c:v>
                </c:pt>
                <c:pt idx="5">
                  <c:v>40633</c:v>
                </c:pt>
                <c:pt idx="6">
                  <c:v>40663</c:v>
                </c:pt>
                <c:pt idx="7">
                  <c:v>40694</c:v>
                </c:pt>
                <c:pt idx="8">
                  <c:v>40724</c:v>
                </c:pt>
                <c:pt idx="9">
                  <c:v>40755</c:v>
                </c:pt>
                <c:pt idx="10">
                  <c:v>40786</c:v>
                </c:pt>
                <c:pt idx="11">
                  <c:v>40816</c:v>
                </c:pt>
                <c:pt idx="12">
                  <c:v>40847</c:v>
                </c:pt>
                <c:pt idx="13">
                  <c:v>40877</c:v>
                </c:pt>
                <c:pt idx="14">
                  <c:v>40908</c:v>
                </c:pt>
                <c:pt idx="15">
                  <c:v>40939</c:v>
                </c:pt>
                <c:pt idx="16">
                  <c:v>40968</c:v>
                </c:pt>
                <c:pt idx="17">
                  <c:v>40999</c:v>
                </c:pt>
                <c:pt idx="18">
                  <c:v>41029</c:v>
                </c:pt>
                <c:pt idx="19">
                  <c:v>41060</c:v>
                </c:pt>
                <c:pt idx="20">
                  <c:v>41090</c:v>
                </c:pt>
                <c:pt idx="21">
                  <c:v>41121</c:v>
                </c:pt>
                <c:pt idx="22">
                  <c:v>41152</c:v>
                </c:pt>
                <c:pt idx="23">
                  <c:v>41182</c:v>
                </c:pt>
                <c:pt idx="24">
                  <c:v>41213</c:v>
                </c:pt>
                <c:pt idx="25">
                  <c:v>41243</c:v>
                </c:pt>
                <c:pt idx="26">
                  <c:v>41274</c:v>
                </c:pt>
                <c:pt idx="27">
                  <c:v>41305</c:v>
                </c:pt>
                <c:pt idx="28">
                  <c:v>41333</c:v>
                </c:pt>
                <c:pt idx="29">
                  <c:v>41364</c:v>
                </c:pt>
                <c:pt idx="30">
                  <c:v>41394</c:v>
                </c:pt>
                <c:pt idx="31">
                  <c:v>41425</c:v>
                </c:pt>
                <c:pt idx="32">
                  <c:v>41455</c:v>
                </c:pt>
                <c:pt idx="33">
                  <c:v>41486</c:v>
                </c:pt>
                <c:pt idx="34">
                  <c:v>41517</c:v>
                </c:pt>
                <c:pt idx="35">
                  <c:v>41547</c:v>
                </c:pt>
                <c:pt idx="36">
                  <c:v>41578</c:v>
                </c:pt>
                <c:pt idx="37">
                  <c:v>41608</c:v>
                </c:pt>
                <c:pt idx="38">
                  <c:v>41639</c:v>
                </c:pt>
                <c:pt idx="39">
                  <c:v>41670</c:v>
                </c:pt>
                <c:pt idx="40">
                  <c:v>41698</c:v>
                </c:pt>
                <c:pt idx="41">
                  <c:v>41729</c:v>
                </c:pt>
                <c:pt idx="42">
                  <c:v>41759</c:v>
                </c:pt>
                <c:pt idx="43">
                  <c:v>41790</c:v>
                </c:pt>
                <c:pt idx="44">
                  <c:v>41820</c:v>
                </c:pt>
                <c:pt idx="45">
                  <c:v>41851</c:v>
                </c:pt>
                <c:pt idx="46">
                  <c:v>41882</c:v>
                </c:pt>
                <c:pt idx="47">
                  <c:v>41912</c:v>
                </c:pt>
                <c:pt idx="48">
                  <c:v>41943</c:v>
                </c:pt>
                <c:pt idx="49">
                  <c:v>41973</c:v>
                </c:pt>
                <c:pt idx="50">
                  <c:v>42004</c:v>
                </c:pt>
                <c:pt idx="51">
                  <c:v>42035</c:v>
                </c:pt>
                <c:pt idx="52">
                  <c:v>42063</c:v>
                </c:pt>
                <c:pt idx="53">
                  <c:v>42094</c:v>
                </c:pt>
                <c:pt idx="54">
                  <c:v>42124</c:v>
                </c:pt>
                <c:pt idx="55">
                  <c:v>42155</c:v>
                </c:pt>
                <c:pt idx="56">
                  <c:v>42185</c:v>
                </c:pt>
                <c:pt idx="57">
                  <c:v>42216</c:v>
                </c:pt>
                <c:pt idx="58">
                  <c:v>42247</c:v>
                </c:pt>
                <c:pt idx="59">
                  <c:v>42277</c:v>
                </c:pt>
                <c:pt idx="60">
                  <c:v>42308</c:v>
                </c:pt>
                <c:pt idx="61">
                  <c:v>42338</c:v>
                </c:pt>
                <c:pt idx="62">
                  <c:v>42369</c:v>
                </c:pt>
                <c:pt idx="63">
                  <c:v>42400</c:v>
                </c:pt>
                <c:pt idx="64">
                  <c:v>42429</c:v>
                </c:pt>
                <c:pt idx="65">
                  <c:v>42460</c:v>
                </c:pt>
                <c:pt idx="66">
                  <c:v>42490</c:v>
                </c:pt>
                <c:pt idx="67">
                  <c:v>42521</c:v>
                </c:pt>
                <c:pt idx="68">
                  <c:v>42551</c:v>
                </c:pt>
                <c:pt idx="69">
                  <c:v>42582</c:v>
                </c:pt>
                <c:pt idx="70">
                  <c:v>42613</c:v>
                </c:pt>
                <c:pt idx="71">
                  <c:v>42643</c:v>
                </c:pt>
                <c:pt idx="72">
                  <c:v>42674</c:v>
                </c:pt>
                <c:pt idx="73">
                  <c:v>42704</c:v>
                </c:pt>
                <c:pt idx="74">
                  <c:v>42735</c:v>
                </c:pt>
                <c:pt idx="75">
                  <c:v>42766</c:v>
                </c:pt>
                <c:pt idx="76">
                  <c:v>42794</c:v>
                </c:pt>
                <c:pt idx="77">
                  <c:v>42825</c:v>
                </c:pt>
                <c:pt idx="78">
                  <c:v>42855</c:v>
                </c:pt>
                <c:pt idx="79">
                  <c:v>42886</c:v>
                </c:pt>
                <c:pt idx="80">
                  <c:v>42916</c:v>
                </c:pt>
                <c:pt idx="81">
                  <c:v>42947</c:v>
                </c:pt>
                <c:pt idx="82">
                  <c:v>42978</c:v>
                </c:pt>
                <c:pt idx="83">
                  <c:v>43008</c:v>
                </c:pt>
                <c:pt idx="84">
                  <c:v>43039</c:v>
                </c:pt>
                <c:pt idx="85">
                  <c:v>43069</c:v>
                </c:pt>
                <c:pt idx="86">
                  <c:v>43100</c:v>
                </c:pt>
                <c:pt idx="87">
                  <c:v>43131</c:v>
                </c:pt>
                <c:pt idx="88">
                  <c:v>43159</c:v>
                </c:pt>
                <c:pt idx="89">
                  <c:v>43190</c:v>
                </c:pt>
                <c:pt idx="90">
                  <c:v>43220</c:v>
                </c:pt>
                <c:pt idx="91">
                  <c:v>43251</c:v>
                </c:pt>
                <c:pt idx="92">
                  <c:v>43281</c:v>
                </c:pt>
                <c:pt idx="93">
                  <c:v>43312</c:v>
                </c:pt>
                <c:pt idx="94">
                  <c:v>43343</c:v>
                </c:pt>
                <c:pt idx="95">
                  <c:v>43373</c:v>
                </c:pt>
                <c:pt idx="96">
                  <c:v>43404</c:v>
                </c:pt>
                <c:pt idx="97">
                  <c:v>43434</c:v>
                </c:pt>
                <c:pt idx="98">
                  <c:v>43465</c:v>
                </c:pt>
                <c:pt idx="99">
                  <c:v>43496</c:v>
                </c:pt>
                <c:pt idx="100">
                  <c:v>43524</c:v>
                </c:pt>
                <c:pt idx="101">
                  <c:v>43555</c:v>
                </c:pt>
                <c:pt idx="102">
                  <c:v>43585</c:v>
                </c:pt>
                <c:pt idx="103">
                  <c:v>43616</c:v>
                </c:pt>
                <c:pt idx="104">
                  <c:v>43646</c:v>
                </c:pt>
                <c:pt idx="105">
                  <c:v>43677</c:v>
                </c:pt>
                <c:pt idx="106">
                  <c:v>43708</c:v>
                </c:pt>
                <c:pt idx="107">
                  <c:v>43738</c:v>
                </c:pt>
                <c:pt idx="108">
                  <c:v>43769</c:v>
                </c:pt>
                <c:pt idx="109">
                  <c:v>43799</c:v>
                </c:pt>
                <c:pt idx="110">
                  <c:v>43830</c:v>
                </c:pt>
                <c:pt idx="111">
                  <c:v>43861</c:v>
                </c:pt>
                <c:pt idx="112">
                  <c:v>43890</c:v>
                </c:pt>
                <c:pt idx="113">
                  <c:v>43921</c:v>
                </c:pt>
                <c:pt idx="114">
                  <c:v>43951</c:v>
                </c:pt>
                <c:pt idx="115">
                  <c:v>43982</c:v>
                </c:pt>
                <c:pt idx="116">
                  <c:v>44012</c:v>
                </c:pt>
                <c:pt idx="117">
                  <c:v>44043</c:v>
                </c:pt>
                <c:pt idx="118">
                  <c:v>44074</c:v>
                </c:pt>
                <c:pt idx="119">
                  <c:v>44104</c:v>
                </c:pt>
                <c:pt idx="120">
                  <c:v>44135</c:v>
                </c:pt>
                <c:pt idx="121">
                  <c:v>44165</c:v>
                </c:pt>
                <c:pt idx="122">
                  <c:v>44196</c:v>
                </c:pt>
                <c:pt idx="123">
                  <c:v>44227</c:v>
                </c:pt>
                <c:pt idx="124">
                  <c:v>44255</c:v>
                </c:pt>
                <c:pt idx="125">
                  <c:v>44286</c:v>
                </c:pt>
                <c:pt idx="126">
                  <c:v>44316</c:v>
                </c:pt>
                <c:pt idx="127">
                  <c:v>44347</c:v>
                </c:pt>
                <c:pt idx="128">
                  <c:v>44377</c:v>
                </c:pt>
                <c:pt idx="129">
                  <c:v>44408</c:v>
                </c:pt>
                <c:pt idx="130">
                  <c:v>44439</c:v>
                </c:pt>
                <c:pt idx="131">
                  <c:v>44469</c:v>
                </c:pt>
                <c:pt idx="132">
                  <c:v>44500</c:v>
                </c:pt>
                <c:pt idx="133">
                  <c:v>44530</c:v>
                </c:pt>
                <c:pt idx="134">
                  <c:v>44561</c:v>
                </c:pt>
                <c:pt idx="135">
                  <c:v>44592</c:v>
                </c:pt>
                <c:pt idx="136">
                  <c:v>44620</c:v>
                </c:pt>
                <c:pt idx="137">
                  <c:v>44651</c:v>
                </c:pt>
                <c:pt idx="138">
                  <c:v>44681</c:v>
                </c:pt>
                <c:pt idx="139">
                  <c:v>44712</c:v>
                </c:pt>
                <c:pt idx="140">
                  <c:v>44742</c:v>
                </c:pt>
                <c:pt idx="141">
                  <c:v>44773</c:v>
                </c:pt>
                <c:pt idx="142">
                  <c:v>44804</c:v>
                </c:pt>
                <c:pt idx="143">
                  <c:v>44834</c:v>
                </c:pt>
                <c:pt idx="144">
                  <c:v>44865</c:v>
                </c:pt>
                <c:pt idx="145">
                  <c:v>44895</c:v>
                </c:pt>
                <c:pt idx="146">
                  <c:v>44926</c:v>
                </c:pt>
                <c:pt idx="147">
                  <c:v>44957</c:v>
                </c:pt>
                <c:pt idx="148">
                  <c:v>44985</c:v>
                </c:pt>
                <c:pt idx="149">
                  <c:v>45016</c:v>
                </c:pt>
                <c:pt idx="150">
                  <c:v>45046</c:v>
                </c:pt>
                <c:pt idx="151">
                  <c:v>45077</c:v>
                </c:pt>
                <c:pt idx="152">
                  <c:v>45107</c:v>
                </c:pt>
                <c:pt idx="153">
                  <c:v>45138</c:v>
                </c:pt>
                <c:pt idx="154">
                  <c:v>45169</c:v>
                </c:pt>
                <c:pt idx="155">
                  <c:v>45199</c:v>
                </c:pt>
                <c:pt idx="156">
                  <c:v>45230</c:v>
                </c:pt>
                <c:pt idx="157">
                  <c:v>45260</c:v>
                </c:pt>
                <c:pt idx="158">
                  <c:v>45291</c:v>
                </c:pt>
                <c:pt idx="159">
                  <c:v>45322</c:v>
                </c:pt>
                <c:pt idx="160">
                  <c:v>45351</c:v>
                </c:pt>
                <c:pt idx="161">
                  <c:v>45382</c:v>
                </c:pt>
                <c:pt idx="162">
                  <c:v>45412</c:v>
                </c:pt>
                <c:pt idx="163">
                  <c:v>45443</c:v>
                </c:pt>
                <c:pt idx="164">
                  <c:v>45473</c:v>
                </c:pt>
                <c:pt idx="165">
                  <c:v>45504</c:v>
                </c:pt>
                <c:pt idx="166">
                  <c:v>45535</c:v>
                </c:pt>
                <c:pt idx="167">
                  <c:v>45565</c:v>
                </c:pt>
                <c:pt idx="168">
                  <c:v>45596</c:v>
                </c:pt>
              </c:numCache>
            </c:numRef>
          </c:cat>
          <c:val>
            <c:numRef>
              <c:f>'Úrokové sazby - historie'!$C$86:$C$254</c:f>
              <c:numCache>
                <c:formatCode>0.00</c:formatCode>
                <c:ptCount val="169"/>
                <c:pt idx="39">
                  <c:v>3.2</c:v>
                </c:pt>
                <c:pt idx="40">
                  <c:v>3.13</c:v>
                </c:pt>
                <c:pt idx="41">
                  <c:v>2.99</c:v>
                </c:pt>
                <c:pt idx="42">
                  <c:v>2.97</c:v>
                </c:pt>
                <c:pt idx="43">
                  <c:v>2.88</c:v>
                </c:pt>
                <c:pt idx="44">
                  <c:v>2.83</c:v>
                </c:pt>
                <c:pt idx="45">
                  <c:v>2.76</c:v>
                </c:pt>
                <c:pt idx="46">
                  <c:v>2.72</c:v>
                </c:pt>
                <c:pt idx="47">
                  <c:v>2.56</c:v>
                </c:pt>
                <c:pt idx="48">
                  <c:v>2.57</c:v>
                </c:pt>
                <c:pt idx="49">
                  <c:v>2.5</c:v>
                </c:pt>
                <c:pt idx="50">
                  <c:v>2.4</c:v>
                </c:pt>
                <c:pt idx="51">
                  <c:v>2.46</c:v>
                </c:pt>
                <c:pt idx="52">
                  <c:v>2.34</c:v>
                </c:pt>
                <c:pt idx="53">
                  <c:v>2.19</c:v>
                </c:pt>
                <c:pt idx="54">
                  <c:v>2.15</c:v>
                </c:pt>
                <c:pt idx="55">
                  <c:v>2.1</c:v>
                </c:pt>
                <c:pt idx="56">
                  <c:v>2.0699999999999998</c:v>
                </c:pt>
                <c:pt idx="57">
                  <c:v>2.11</c:v>
                </c:pt>
                <c:pt idx="58">
                  <c:v>2.13</c:v>
                </c:pt>
                <c:pt idx="59">
                  <c:v>2.14</c:v>
                </c:pt>
                <c:pt idx="60">
                  <c:v>2.16</c:v>
                </c:pt>
                <c:pt idx="61">
                  <c:v>2.11</c:v>
                </c:pt>
                <c:pt idx="62">
                  <c:v>2.09</c:v>
                </c:pt>
                <c:pt idx="63">
                  <c:v>2.08</c:v>
                </c:pt>
                <c:pt idx="64">
                  <c:v>2.0699999999999998</c:v>
                </c:pt>
                <c:pt idx="65">
                  <c:v>2.0099999999999998</c:v>
                </c:pt>
                <c:pt idx="66">
                  <c:v>2.02</c:v>
                </c:pt>
                <c:pt idx="67">
                  <c:v>1.95</c:v>
                </c:pt>
                <c:pt idx="68">
                  <c:v>1.93</c:v>
                </c:pt>
                <c:pt idx="69">
                  <c:v>1.93</c:v>
                </c:pt>
                <c:pt idx="70">
                  <c:v>1.89</c:v>
                </c:pt>
                <c:pt idx="71">
                  <c:v>1.86</c:v>
                </c:pt>
                <c:pt idx="72">
                  <c:v>1.86</c:v>
                </c:pt>
                <c:pt idx="73">
                  <c:v>1.81</c:v>
                </c:pt>
                <c:pt idx="74">
                  <c:v>1.8</c:v>
                </c:pt>
                <c:pt idx="75">
                  <c:v>1.87</c:v>
                </c:pt>
                <c:pt idx="76">
                  <c:v>1.91</c:v>
                </c:pt>
                <c:pt idx="77">
                  <c:v>1.97</c:v>
                </c:pt>
                <c:pt idx="78">
                  <c:v>2.02</c:v>
                </c:pt>
                <c:pt idx="79">
                  <c:v>2.04</c:v>
                </c:pt>
                <c:pt idx="80">
                  <c:v>2.0499999999999998</c:v>
                </c:pt>
                <c:pt idx="81">
                  <c:v>2.0499999999999998</c:v>
                </c:pt>
                <c:pt idx="82">
                  <c:v>2.04</c:v>
                </c:pt>
                <c:pt idx="83">
                  <c:v>2.0499999999999998</c:v>
                </c:pt>
                <c:pt idx="84">
                  <c:v>2.11</c:v>
                </c:pt>
                <c:pt idx="85">
                  <c:v>2.15</c:v>
                </c:pt>
                <c:pt idx="86">
                  <c:v>2.19</c:v>
                </c:pt>
                <c:pt idx="87">
                  <c:v>2.2599999999999998</c:v>
                </c:pt>
                <c:pt idx="88">
                  <c:v>2.33</c:v>
                </c:pt>
                <c:pt idx="89">
                  <c:v>2.44</c:v>
                </c:pt>
                <c:pt idx="90">
                  <c:v>2.48</c:v>
                </c:pt>
                <c:pt idx="91">
                  <c:v>2.4900000000000002</c:v>
                </c:pt>
                <c:pt idx="92">
                  <c:v>2.48</c:v>
                </c:pt>
                <c:pt idx="93">
                  <c:v>2.4900000000000002</c:v>
                </c:pt>
                <c:pt idx="94">
                  <c:v>2.5299999999999998</c:v>
                </c:pt>
                <c:pt idx="95">
                  <c:v>2.58</c:v>
                </c:pt>
                <c:pt idx="96">
                  <c:v>2.67</c:v>
                </c:pt>
                <c:pt idx="97">
                  <c:v>2.78</c:v>
                </c:pt>
                <c:pt idx="98">
                  <c:v>2.91</c:v>
                </c:pt>
                <c:pt idx="99">
                  <c:v>2.97</c:v>
                </c:pt>
                <c:pt idx="100">
                  <c:v>2.99</c:v>
                </c:pt>
                <c:pt idx="101">
                  <c:v>2.92</c:v>
                </c:pt>
                <c:pt idx="102">
                  <c:v>2.86</c:v>
                </c:pt>
                <c:pt idx="103">
                  <c:v>2.82</c:v>
                </c:pt>
                <c:pt idx="104">
                  <c:v>2.76</c:v>
                </c:pt>
                <c:pt idx="105">
                  <c:v>2.69</c:v>
                </c:pt>
                <c:pt idx="106">
                  <c:v>2.64</c:v>
                </c:pt>
                <c:pt idx="107">
                  <c:v>2.4900000000000002</c:v>
                </c:pt>
                <c:pt idx="108">
                  <c:v>2.4</c:v>
                </c:pt>
                <c:pt idx="109">
                  <c:v>2.36</c:v>
                </c:pt>
                <c:pt idx="110">
                  <c:v>2.35</c:v>
                </c:pt>
                <c:pt idx="111">
                  <c:v>2.36</c:v>
                </c:pt>
                <c:pt idx="112">
                  <c:v>2.4300000000000002</c:v>
                </c:pt>
                <c:pt idx="113">
                  <c:v>2.44</c:v>
                </c:pt>
                <c:pt idx="114">
                  <c:v>2.38</c:v>
                </c:pt>
                <c:pt idx="115">
                  <c:v>2.2999999999999998</c:v>
                </c:pt>
                <c:pt idx="116">
                  <c:v>2.21</c:v>
                </c:pt>
                <c:pt idx="117">
                  <c:v>2.13</c:v>
                </c:pt>
                <c:pt idx="118">
                  <c:v>2.1</c:v>
                </c:pt>
                <c:pt idx="119">
                  <c:v>2.0699999999999998</c:v>
                </c:pt>
                <c:pt idx="120">
                  <c:v>2.0299999999999998</c:v>
                </c:pt>
                <c:pt idx="121">
                  <c:v>1.99</c:v>
                </c:pt>
                <c:pt idx="122">
                  <c:v>1.96</c:v>
                </c:pt>
                <c:pt idx="123">
                  <c:v>1.93</c:v>
                </c:pt>
                <c:pt idx="124">
                  <c:v>1.94</c:v>
                </c:pt>
                <c:pt idx="125">
                  <c:v>1.95</c:v>
                </c:pt>
                <c:pt idx="126">
                  <c:v>1.99</c:v>
                </c:pt>
                <c:pt idx="127">
                  <c:v>2.0499999999999998</c:v>
                </c:pt>
                <c:pt idx="128">
                  <c:v>2.13</c:v>
                </c:pt>
                <c:pt idx="129">
                  <c:v>2.2200000000000002</c:v>
                </c:pt>
                <c:pt idx="130">
                  <c:v>2.31</c:v>
                </c:pt>
                <c:pt idx="131">
                  <c:v>2.42</c:v>
                </c:pt>
                <c:pt idx="132">
                  <c:v>2.54</c:v>
                </c:pt>
                <c:pt idx="133">
                  <c:v>2.71</c:v>
                </c:pt>
                <c:pt idx="134">
                  <c:v>3.01</c:v>
                </c:pt>
                <c:pt idx="135">
                  <c:v>3.4</c:v>
                </c:pt>
                <c:pt idx="136" formatCode="General">
                  <c:v>3.85</c:v>
                </c:pt>
                <c:pt idx="137" formatCode="General">
                  <c:v>4.1900000000000004</c:v>
                </c:pt>
                <c:pt idx="138" formatCode="General">
                  <c:v>4.42</c:v>
                </c:pt>
                <c:pt idx="139" formatCode="General">
                  <c:v>4.67</c:v>
                </c:pt>
                <c:pt idx="140" formatCode="General">
                  <c:v>5.05</c:v>
                </c:pt>
                <c:pt idx="141" formatCode="General">
                  <c:v>5.49</c:v>
                </c:pt>
                <c:pt idx="142" formatCode="General">
                  <c:v>5.85</c:v>
                </c:pt>
                <c:pt idx="143" formatCode="General">
                  <c:v>5.91</c:v>
                </c:pt>
                <c:pt idx="144" formatCode="General">
                  <c:v>5.97</c:v>
                </c:pt>
                <c:pt idx="145" formatCode="General">
                  <c:v>6.07</c:v>
                </c:pt>
                <c:pt idx="146" formatCode="General">
                  <c:v>6.08</c:v>
                </c:pt>
                <c:pt idx="147" formatCode="General">
                  <c:v>6.03</c:v>
                </c:pt>
                <c:pt idx="148" formatCode="General">
                  <c:v>5.98</c:v>
                </c:pt>
                <c:pt idx="149" formatCode="General">
                  <c:v>5.94</c:v>
                </c:pt>
                <c:pt idx="150" formatCode="General">
                  <c:v>5.98</c:v>
                </c:pt>
                <c:pt idx="151" formatCode="General">
                  <c:v>5.99</c:v>
                </c:pt>
                <c:pt idx="152" formatCode="General">
                  <c:v>5.96</c:v>
                </c:pt>
                <c:pt idx="153" formatCode="General">
                  <c:v>5.9</c:v>
                </c:pt>
                <c:pt idx="154" formatCode="General">
                  <c:v>5.87</c:v>
                </c:pt>
                <c:pt idx="155" formatCode="General">
                  <c:v>5.83</c:v>
                </c:pt>
                <c:pt idx="156" formatCode="General">
                  <c:v>5.79</c:v>
                </c:pt>
                <c:pt idx="157" formatCode="General">
                  <c:v>5.76</c:v>
                </c:pt>
                <c:pt idx="158" formatCode="General">
                  <c:v>5.73</c:v>
                </c:pt>
                <c:pt idx="159" formatCode="General">
                  <c:v>5.62</c:v>
                </c:pt>
                <c:pt idx="160" formatCode="General">
                  <c:v>5.46</c:v>
                </c:pt>
                <c:pt idx="161" formatCode="General">
                  <c:v>5.29</c:v>
                </c:pt>
                <c:pt idx="162" formatCode="General">
                  <c:v>5.19</c:v>
                </c:pt>
                <c:pt idx="163" formatCode="General">
                  <c:v>5.15</c:v>
                </c:pt>
                <c:pt idx="164" formatCode="General">
                  <c:v>5.14</c:v>
                </c:pt>
                <c:pt idx="165" formatCode="General">
                  <c:v>5.17</c:v>
                </c:pt>
                <c:pt idx="166" formatCode="General">
                  <c:v>5.07</c:v>
                </c:pt>
                <c:pt idx="167" formatCode="General">
                  <c:v>5.05</c:v>
                </c:pt>
              </c:numCache>
            </c:numRef>
          </c:val>
          <c:smooth val="0"/>
          <c:extLst>
            <c:ext xmlns:c16="http://schemas.microsoft.com/office/drawing/2014/chart" uri="{C3380CC4-5D6E-409C-BE32-E72D297353CC}">
              <c16:uniqueId val="{00000001-8F79-4863-B2A7-081E80995FEC}"/>
            </c:ext>
          </c:extLst>
        </c:ser>
        <c:ser>
          <c:idx val="1"/>
          <c:order val="2"/>
          <c:tx>
            <c:strRef>
              <c:f>'Úrokové sazby - historie'!$D$3</c:f>
              <c:strCache>
                <c:ptCount val="1"/>
                <c:pt idx="0">
                  <c:v>CBA Hypomonitor (new)</c:v>
                </c:pt>
              </c:strCache>
            </c:strRef>
          </c:tx>
          <c:spPr>
            <a:ln w="28575" cap="rnd">
              <a:solidFill>
                <a:schemeClr val="accent4"/>
              </a:solidFill>
              <a:prstDash val="solid"/>
              <a:round/>
            </a:ln>
            <a:effectLst/>
          </c:spPr>
          <c:marker>
            <c:symbol val="none"/>
          </c:marker>
          <c:dLbls>
            <c:dLbl>
              <c:idx val="144"/>
              <c:layout>
                <c:manualLayout>
                  <c:x val="9.6055791567418905E-2"/>
                  <c:y val="6.4227630570784705E-2"/>
                </c:manualLayout>
              </c:layout>
              <c:tx>
                <c:rich>
                  <a:bodyPr/>
                  <a:lstStyle/>
                  <a:p>
                    <a:r>
                      <a:rPr lang="en-US" b="0">
                        <a:solidFill>
                          <a:schemeClr val="accent4">
                            <a:lumMod val="75000"/>
                          </a:schemeClr>
                        </a:solidFill>
                      </a:rPr>
                      <a:t>4.9</a:t>
                    </a:r>
                  </a:p>
                </c:rich>
              </c:tx>
              <c:dLblPos val="r"/>
              <c:showLegendKey val="0"/>
              <c:showVal val="1"/>
              <c:showCatName val="0"/>
              <c:showSerName val="0"/>
              <c:showPercent val="0"/>
              <c:showBubbleSize val="0"/>
              <c:extLst>
                <c:ext xmlns:c15="http://schemas.microsoft.com/office/drawing/2012/chart" uri="{CE6537A1-D6FC-4f65-9D91-7224C49458BB}">
                  <c15:layout>
                    <c:manualLayout>
                      <c:w val="7.2788743461925695E-2"/>
                      <c:h val="8.7226191166438954E-2"/>
                    </c:manualLayout>
                  </c15:layout>
                  <c15:showDataLabelsRange val="0"/>
                </c:ext>
                <c:ext xmlns:c16="http://schemas.microsoft.com/office/drawing/2014/chart" uri="{C3380CC4-5D6E-409C-BE32-E72D297353CC}">
                  <c16:uniqueId val="{00000000-A221-42DF-9632-BFB751800F08}"/>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historie'!$A$86:$A$254</c:f>
              <c:numCache>
                <c:formatCode>m/d/yyyy</c:formatCode>
                <c:ptCount val="169"/>
                <c:pt idx="0">
                  <c:v>40482</c:v>
                </c:pt>
                <c:pt idx="1">
                  <c:v>40512</c:v>
                </c:pt>
                <c:pt idx="2">
                  <c:v>40543</c:v>
                </c:pt>
                <c:pt idx="3">
                  <c:v>40574</c:v>
                </c:pt>
                <c:pt idx="4">
                  <c:v>40602</c:v>
                </c:pt>
                <c:pt idx="5">
                  <c:v>40633</c:v>
                </c:pt>
                <c:pt idx="6">
                  <c:v>40663</c:v>
                </c:pt>
                <c:pt idx="7">
                  <c:v>40694</c:v>
                </c:pt>
                <c:pt idx="8">
                  <c:v>40724</c:v>
                </c:pt>
                <c:pt idx="9">
                  <c:v>40755</c:v>
                </c:pt>
                <c:pt idx="10">
                  <c:v>40786</c:v>
                </c:pt>
                <c:pt idx="11">
                  <c:v>40816</c:v>
                </c:pt>
                <c:pt idx="12">
                  <c:v>40847</c:v>
                </c:pt>
                <c:pt idx="13">
                  <c:v>40877</c:v>
                </c:pt>
                <c:pt idx="14">
                  <c:v>40908</c:v>
                </c:pt>
                <c:pt idx="15">
                  <c:v>40939</c:v>
                </c:pt>
                <c:pt idx="16">
                  <c:v>40968</c:v>
                </c:pt>
                <c:pt idx="17">
                  <c:v>40999</c:v>
                </c:pt>
                <c:pt idx="18">
                  <c:v>41029</c:v>
                </c:pt>
                <c:pt idx="19">
                  <c:v>41060</c:v>
                </c:pt>
                <c:pt idx="20">
                  <c:v>41090</c:v>
                </c:pt>
                <c:pt idx="21">
                  <c:v>41121</c:v>
                </c:pt>
                <c:pt idx="22">
                  <c:v>41152</c:v>
                </c:pt>
                <c:pt idx="23">
                  <c:v>41182</c:v>
                </c:pt>
                <c:pt idx="24">
                  <c:v>41213</c:v>
                </c:pt>
                <c:pt idx="25">
                  <c:v>41243</c:v>
                </c:pt>
                <c:pt idx="26">
                  <c:v>41274</c:v>
                </c:pt>
                <c:pt idx="27">
                  <c:v>41305</c:v>
                </c:pt>
                <c:pt idx="28">
                  <c:v>41333</c:v>
                </c:pt>
                <c:pt idx="29">
                  <c:v>41364</c:v>
                </c:pt>
                <c:pt idx="30">
                  <c:v>41394</c:v>
                </c:pt>
                <c:pt idx="31">
                  <c:v>41425</c:v>
                </c:pt>
                <c:pt idx="32">
                  <c:v>41455</c:v>
                </c:pt>
                <c:pt idx="33">
                  <c:v>41486</c:v>
                </c:pt>
                <c:pt idx="34">
                  <c:v>41517</c:v>
                </c:pt>
                <c:pt idx="35">
                  <c:v>41547</c:v>
                </c:pt>
                <c:pt idx="36">
                  <c:v>41578</c:v>
                </c:pt>
                <c:pt idx="37">
                  <c:v>41608</c:v>
                </c:pt>
                <c:pt idx="38">
                  <c:v>41639</c:v>
                </c:pt>
                <c:pt idx="39">
                  <c:v>41670</c:v>
                </c:pt>
                <c:pt idx="40">
                  <c:v>41698</c:v>
                </c:pt>
                <c:pt idx="41">
                  <c:v>41729</c:v>
                </c:pt>
                <c:pt idx="42">
                  <c:v>41759</c:v>
                </c:pt>
                <c:pt idx="43">
                  <c:v>41790</c:v>
                </c:pt>
                <c:pt idx="44">
                  <c:v>41820</c:v>
                </c:pt>
                <c:pt idx="45">
                  <c:v>41851</c:v>
                </c:pt>
                <c:pt idx="46">
                  <c:v>41882</c:v>
                </c:pt>
                <c:pt idx="47">
                  <c:v>41912</c:v>
                </c:pt>
                <c:pt idx="48">
                  <c:v>41943</c:v>
                </c:pt>
                <c:pt idx="49">
                  <c:v>41973</c:v>
                </c:pt>
                <c:pt idx="50">
                  <c:v>42004</c:v>
                </c:pt>
                <c:pt idx="51">
                  <c:v>42035</c:v>
                </c:pt>
                <c:pt idx="52">
                  <c:v>42063</c:v>
                </c:pt>
                <c:pt idx="53">
                  <c:v>42094</c:v>
                </c:pt>
                <c:pt idx="54">
                  <c:v>42124</c:v>
                </c:pt>
                <c:pt idx="55">
                  <c:v>42155</c:v>
                </c:pt>
                <c:pt idx="56">
                  <c:v>42185</c:v>
                </c:pt>
                <c:pt idx="57">
                  <c:v>42216</c:v>
                </c:pt>
                <c:pt idx="58">
                  <c:v>42247</c:v>
                </c:pt>
                <c:pt idx="59">
                  <c:v>42277</c:v>
                </c:pt>
                <c:pt idx="60">
                  <c:v>42308</c:v>
                </c:pt>
                <c:pt idx="61">
                  <c:v>42338</c:v>
                </c:pt>
                <c:pt idx="62">
                  <c:v>42369</c:v>
                </c:pt>
                <c:pt idx="63">
                  <c:v>42400</c:v>
                </c:pt>
                <c:pt idx="64">
                  <c:v>42429</c:v>
                </c:pt>
                <c:pt idx="65">
                  <c:v>42460</c:v>
                </c:pt>
                <c:pt idx="66">
                  <c:v>42490</c:v>
                </c:pt>
                <c:pt idx="67">
                  <c:v>42521</c:v>
                </c:pt>
                <c:pt idx="68">
                  <c:v>42551</c:v>
                </c:pt>
                <c:pt idx="69">
                  <c:v>42582</c:v>
                </c:pt>
                <c:pt idx="70">
                  <c:v>42613</c:v>
                </c:pt>
                <c:pt idx="71">
                  <c:v>42643</c:v>
                </c:pt>
                <c:pt idx="72">
                  <c:v>42674</c:v>
                </c:pt>
                <c:pt idx="73">
                  <c:v>42704</c:v>
                </c:pt>
                <c:pt idx="74">
                  <c:v>42735</c:v>
                </c:pt>
                <c:pt idx="75">
                  <c:v>42766</c:v>
                </c:pt>
                <c:pt idx="76">
                  <c:v>42794</c:v>
                </c:pt>
                <c:pt idx="77">
                  <c:v>42825</c:v>
                </c:pt>
                <c:pt idx="78">
                  <c:v>42855</c:v>
                </c:pt>
                <c:pt idx="79">
                  <c:v>42886</c:v>
                </c:pt>
                <c:pt idx="80">
                  <c:v>42916</c:v>
                </c:pt>
                <c:pt idx="81">
                  <c:v>42947</c:v>
                </c:pt>
                <c:pt idx="82">
                  <c:v>42978</c:v>
                </c:pt>
                <c:pt idx="83">
                  <c:v>43008</c:v>
                </c:pt>
                <c:pt idx="84">
                  <c:v>43039</c:v>
                </c:pt>
                <c:pt idx="85">
                  <c:v>43069</c:v>
                </c:pt>
                <c:pt idx="86">
                  <c:v>43100</c:v>
                </c:pt>
                <c:pt idx="87">
                  <c:v>43131</c:v>
                </c:pt>
                <c:pt idx="88">
                  <c:v>43159</c:v>
                </c:pt>
                <c:pt idx="89">
                  <c:v>43190</c:v>
                </c:pt>
                <c:pt idx="90">
                  <c:v>43220</c:v>
                </c:pt>
                <c:pt idx="91">
                  <c:v>43251</c:v>
                </c:pt>
                <c:pt idx="92">
                  <c:v>43281</c:v>
                </c:pt>
                <c:pt idx="93">
                  <c:v>43312</c:v>
                </c:pt>
                <c:pt idx="94">
                  <c:v>43343</c:v>
                </c:pt>
                <c:pt idx="95">
                  <c:v>43373</c:v>
                </c:pt>
                <c:pt idx="96">
                  <c:v>43404</c:v>
                </c:pt>
                <c:pt idx="97">
                  <c:v>43434</c:v>
                </c:pt>
                <c:pt idx="98">
                  <c:v>43465</c:v>
                </c:pt>
                <c:pt idx="99">
                  <c:v>43496</c:v>
                </c:pt>
                <c:pt idx="100">
                  <c:v>43524</c:v>
                </c:pt>
                <c:pt idx="101">
                  <c:v>43555</c:v>
                </c:pt>
                <c:pt idx="102">
                  <c:v>43585</c:v>
                </c:pt>
                <c:pt idx="103">
                  <c:v>43616</c:v>
                </c:pt>
                <c:pt idx="104">
                  <c:v>43646</c:v>
                </c:pt>
                <c:pt idx="105">
                  <c:v>43677</c:v>
                </c:pt>
                <c:pt idx="106">
                  <c:v>43708</c:v>
                </c:pt>
                <c:pt idx="107">
                  <c:v>43738</c:v>
                </c:pt>
                <c:pt idx="108">
                  <c:v>43769</c:v>
                </c:pt>
                <c:pt idx="109">
                  <c:v>43799</c:v>
                </c:pt>
                <c:pt idx="110">
                  <c:v>43830</c:v>
                </c:pt>
                <c:pt idx="111">
                  <c:v>43861</c:v>
                </c:pt>
                <c:pt idx="112">
                  <c:v>43890</c:v>
                </c:pt>
                <c:pt idx="113">
                  <c:v>43921</c:v>
                </c:pt>
                <c:pt idx="114">
                  <c:v>43951</c:v>
                </c:pt>
                <c:pt idx="115">
                  <c:v>43982</c:v>
                </c:pt>
                <c:pt idx="116">
                  <c:v>44012</c:v>
                </c:pt>
                <c:pt idx="117">
                  <c:v>44043</c:v>
                </c:pt>
                <c:pt idx="118">
                  <c:v>44074</c:v>
                </c:pt>
                <c:pt idx="119">
                  <c:v>44104</c:v>
                </c:pt>
                <c:pt idx="120">
                  <c:v>44135</c:v>
                </c:pt>
                <c:pt idx="121">
                  <c:v>44165</c:v>
                </c:pt>
                <c:pt idx="122">
                  <c:v>44196</c:v>
                </c:pt>
                <c:pt idx="123">
                  <c:v>44227</c:v>
                </c:pt>
                <c:pt idx="124">
                  <c:v>44255</c:v>
                </c:pt>
                <c:pt idx="125">
                  <c:v>44286</c:v>
                </c:pt>
                <c:pt idx="126">
                  <c:v>44316</c:v>
                </c:pt>
                <c:pt idx="127">
                  <c:v>44347</c:v>
                </c:pt>
                <c:pt idx="128">
                  <c:v>44377</c:v>
                </c:pt>
                <c:pt idx="129">
                  <c:v>44408</c:v>
                </c:pt>
                <c:pt idx="130">
                  <c:v>44439</c:v>
                </c:pt>
                <c:pt idx="131">
                  <c:v>44469</c:v>
                </c:pt>
                <c:pt idx="132">
                  <c:v>44500</c:v>
                </c:pt>
                <c:pt idx="133">
                  <c:v>44530</c:v>
                </c:pt>
                <c:pt idx="134">
                  <c:v>44561</c:v>
                </c:pt>
                <c:pt idx="135">
                  <c:v>44592</c:v>
                </c:pt>
                <c:pt idx="136">
                  <c:v>44620</c:v>
                </c:pt>
                <c:pt idx="137">
                  <c:v>44651</c:v>
                </c:pt>
                <c:pt idx="138">
                  <c:v>44681</c:v>
                </c:pt>
                <c:pt idx="139">
                  <c:v>44712</c:v>
                </c:pt>
                <c:pt idx="140">
                  <c:v>44742</c:v>
                </c:pt>
                <c:pt idx="141">
                  <c:v>44773</c:v>
                </c:pt>
                <c:pt idx="142">
                  <c:v>44804</c:v>
                </c:pt>
                <c:pt idx="143">
                  <c:v>44834</c:v>
                </c:pt>
                <c:pt idx="144">
                  <c:v>44865</c:v>
                </c:pt>
                <c:pt idx="145">
                  <c:v>44895</c:v>
                </c:pt>
                <c:pt idx="146">
                  <c:v>44926</c:v>
                </c:pt>
                <c:pt idx="147">
                  <c:v>44957</c:v>
                </c:pt>
                <c:pt idx="148">
                  <c:v>44985</c:v>
                </c:pt>
                <c:pt idx="149">
                  <c:v>45016</c:v>
                </c:pt>
                <c:pt idx="150">
                  <c:v>45046</c:v>
                </c:pt>
                <c:pt idx="151">
                  <c:v>45077</c:v>
                </c:pt>
                <c:pt idx="152">
                  <c:v>45107</c:v>
                </c:pt>
                <c:pt idx="153">
                  <c:v>45138</c:v>
                </c:pt>
                <c:pt idx="154">
                  <c:v>45169</c:v>
                </c:pt>
                <c:pt idx="155">
                  <c:v>45199</c:v>
                </c:pt>
                <c:pt idx="156">
                  <c:v>45230</c:v>
                </c:pt>
                <c:pt idx="157">
                  <c:v>45260</c:v>
                </c:pt>
                <c:pt idx="158">
                  <c:v>45291</c:v>
                </c:pt>
                <c:pt idx="159">
                  <c:v>45322</c:v>
                </c:pt>
                <c:pt idx="160">
                  <c:v>45351</c:v>
                </c:pt>
                <c:pt idx="161">
                  <c:v>45382</c:v>
                </c:pt>
                <c:pt idx="162">
                  <c:v>45412</c:v>
                </c:pt>
                <c:pt idx="163">
                  <c:v>45443</c:v>
                </c:pt>
                <c:pt idx="164">
                  <c:v>45473</c:v>
                </c:pt>
                <c:pt idx="165">
                  <c:v>45504</c:v>
                </c:pt>
                <c:pt idx="166">
                  <c:v>45535</c:v>
                </c:pt>
                <c:pt idx="167">
                  <c:v>45565</c:v>
                </c:pt>
                <c:pt idx="168">
                  <c:v>45596</c:v>
                </c:pt>
              </c:numCache>
            </c:numRef>
          </c:cat>
          <c:val>
            <c:numRef>
              <c:f>'Úrokové sazby - historie'!$D$86:$D$254</c:f>
              <c:numCache>
                <c:formatCode>0.00</c:formatCode>
                <c:ptCount val="169"/>
                <c:pt idx="111">
                  <c:v>2.3608547339539832</c:v>
                </c:pt>
                <c:pt idx="112">
                  <c:v>2.420600617795488</c:v>
                </c:pt>
                <c:pt idx="113">
                  <c:v>2.4242578720499393</c:v>
                </c:pt>
                <c:pt idx="114">
                  <c:v>2.3656421777732262</c:v>
                </c:pt>
                <c:pt idx="115">
                  <c:v>2.2871270697682111</c:v>
                </c:pt>
                <c:pt idx="116">
                  <c:v>2.1978509315374741</c:v>
                </c:pt>
                <c:pt idx="117">
                  <c:v>2.1358243306606695</c:v>
                </c:pt>
                <c:pt idx="118">
                  <c:v>2.1098770548904344</c:v>
                </c:pt>
                <c:pt idx="119">
                  <c:v>2.0769697492654866</c:v>
                </c:pt>
                <c:pt idx="120">
                  <c:v>2.0355851377765015</c:v>
                </c:pt>
                <c:pt idx="121">
                  <c:v>1.9929021486054639</c:v>
                </c:pt>
                <c:pt idx="122">
                  <c:v>1.9747751950333787</c:v>
                </c:pt>
                <c:pt idx="123">
                  <c:v>1.9504859507856065</c:v>
                </c:pt>
                <c:pt idx="124">
                  <c:v>1.9513851682325805</c:v>
                </c:pt>
                <c:pt idx="125">
                  <c:v>1.9643209636773027</c:v>
                </c:pt>
                <c:pt idx="126">
                  <c:v>1.9980247855358573</c:v>
                </c:pt>
                <c:pt idx="127">
                  <c:v>2.0700934285896042</c:v>
                </c:pt>
                <c:pt idx="128">
                  <c:v>2.1341830259123373</c:v>
                </c:pt>
                <c:pt idx="129">
                  <c:v>2.2212618413409753</c:v>
                </c:pt>
                <c:pt idx="130">
                  <c:v>2.3153304615078834</c:v>
                </c:pt>
                <c:pt idx="131">
                  <c:v>2.4302008435003519</c:v>
                </c:pt>
                <c:pt idx="132">
                  <c:v>2.5422964195124065</c:v>
                </c:pt>
                <c:pt idx="133">
                  <c:v>2.7026796741586585</c:v>
                </c:pt>
                <c:pt idx="134">
                  <c:v>2.9970672731181733</c:v>
                </c:pt>
                <c:pt idx="135">
                  <c:v>3.3861847190609131</c:v>
                </c:pt>
                <c:pt idx="136">
                  <c:v>3.8364811917760142</c:v>
                </c:pt>
                <c:pt idx="137">
                  <c:v>4.1493708136598295</c:v>
                </c:pt>
                <c:pt idx="138">
                  <c:v>4.3925788665237064</c:v>
                </c:pt>
                <c:pt idx="139">
                  <c:v>4.6359934964102996</c:v>
                </c:pt>
                <c:pt idx="140">
                  <c:v>5.0126572238264151</c:v>
                </c:pt>
                <c:pt idx="141">
                  <c:v>5.4227717182026351</c:v>
                </c:pt>
                <c:pt idx="142">
                  <c:v>5.7609349188184442</c:v>
                </c:pt>
                <c:pt idx="143">
                  <c:v>5.8256281095178499</c:v>
                </c:pt>
                <c:pt idx="144">
                  <c:v>5.8574535963610073</c:v>
                </c:pt>
                <c:pt idx="145">
                  <c:v>5.9633147998238929</c:v>
                </c:pt>
                <c:pt idx="146">
                  <c:v>5.9827677270901871</c:v>
                </c:pt>
                <c:pt idx="147">
                  <c:v>5.9276595592692702</c:v>
                </c:pt>
                <c:pt idx="148">
                  <c:v>5.8953614304893938</c:v>
                </c:pt>
                <c:pt idx="149">
                  <c:v>5.8606686114000972</c:v>
                </c:pt>
                <c:pt idx="150">
                  <c:v>5.8897134025736602</c:v>
                </c:pt>
                <c:pt idx="151">
                  <c:v>5.8986681493522539</c:v>
                </c:pt>
                <c:pt idx="152">
                  <c:v>5.8600236855699182</c:v>
                </c:pt>
                <c:pt idx="153">
                  <c:v>5.8007670973456191</c:v>
                </c:pt>
                <c:pt idx="154">
                  <c:v>5.7838288068002344</c:v>
                </c:pt>
                <c:pt idx="155">
                  <c:v>5.7351580350971441</c:v>
                </c:pt>
                <c:pt idx="156">
                  <c:v>5.7058128330630637</c:v>
                </c:pt>
                <c:pt idx="157">
                  <c:v>5.6731400825886826</c:v>
                </c:pt>
                <c:pt idx="158">
                  <c:v>5.6457167774453554</c:v>
                </c:pt>
                <c:pt idx="159">
                  <c:v>5.5356322645389273</c:v>
                </c:pt>
                <c:pt idx="160">
                  <c:v>5.3609233299649048</c:v>
                </c:pt>
                <c:pt idx="161">
                  <c:v>5.1933907606478709</c:v>
                </c:pt>
                <c:pt idx="162">
                  <c:v>5.0937423369400676</c:v>
                </c:pt>
                <c:pt idx="163">
                  <c:v>5.0646526278622579</c:v>
                </c:pt>
                <c:pt idx="164">
                  <c:v>5.0533845488285642</c:v>
                </c:pt>
                <c:pt idx="165">
                  <c:v>5.0672026969385264</c:v>
                </c:pt>
                <c:pt idx="166">
                  <c:v>4.9804266544801346</c:v>
                </c:pt>
                <c:pt idx="167">
                  <c:v>4.9565742930206458</c:v>
                </c:pt>
                <c:pt idx="168">
                  <c:v>4.8972764236054527</c:v>
                </c:pt>
              </c:numCache>
            </c:numRef>
          </c:val>
          <c:smooth val="0"/>
          <c:extLst>
            <c:ext xmlns:c16="http://schemas.microsoft.com/office/drawing/2014/chart" uri="{C3380CC4-5D6E-409C-BE32-E72D297353CC}">
              <c16:uniqueId val="{00000003-8F79-4863-B2A7-081E80995FEC}"/>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9175460113197578"/>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2F-487D-8195-263C602D3E22}"/>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0.0</c:formatCode>
                <c:ptCount val="3"/>
                <c:pt idx="0">
                  <c:v>541.29999999999995</c:v>
                </c:pt>
                <c:pt idx="1">
                  <c:v>379.2</c:v>
                </c:pt>
                <c:pt idx="2" formatCode="0">
                  <c:v>162.1</c:v>
                </c:pt>
              </c:numCache>
            </c:numRef>
          </c:val>
          <c:extLst>
            <c:ext xmlns:c16="http://schemas.microsoft.com/office/drawing/2014/chart" uri="{C3380CC4-5D6E-409C-BE32-E72D297353CC}">
              <c16:uniqueId val="{00000004-9017-464C-B197-36716BDC7DB7}"/>
            </c:ext>
          </c:extLst>
        </c:ser>
        <c:ser>
          <c:idx val="1"/>
          <c:order val="1"/>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formatCode="0.0">
                  <c:v>34.9</c:v>
                </c:pt>
              </c:numCache>
            </c:numRef>
          </c:val>
          <c:extLst>
            <c:ext xmlns:c16="http://schemas.microsoft.com/office/drawing/2014/chart" uri="{C3380CC4-5D6E-409C-BE32-E72D297353CC}">
              <c16:uniqueId val="{00000006-9017-464C-B197-36716BDC7DB7}"/>
            </c:ext>
          </c:extLst>
        </c:ser>
        <c:ser>
          <c:idx val="2"/>
          <c:order val="2"/>
          <c:tx>
            <c:strRef>
              <c:f>'Celoroční hodnoty'!$B$9</c:f>
              <c:strCache>
                <c:ptCount val="1"/>
                <c:pt idx="0">
                  <c:v>2023</c:v>
                </c:pt>
              </c:strCache>
            </c:strRef>
          </c:tx>
          <c:spPr>
            <a:solidFill>
              <a:schemeClr val="accent6"/>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hodnoty'!$C$9:$E$9</c:f>
              <c:numCache>
                <c:formatCode>0</c:formatCode>
                <c:ptCount val="3"/>
                <c:pt idx="0">
                  <c:v>150.19999999999999</c:v>
                </c:pt>
                <c:pt idx="1">
                  <c:v>124.4</c:v>
                </c:pt>
                <c:pt idx="2" formatCode="0.0">
                  <c:v>25.8</c:v>
                </c:pt>
              </c:numCache>
            </c:numRef>
          </c:val>
          <c:extLst>
            <c:ext xmlns:c16="http://schemas.microsoft.com/office/drawing/2014/chart" uri="{C3380CC4-5D6E-409C-BE32-E72D297353CC}">
              <c16:uniqueId val="{00000008-9017-464C-B197-36716BDC7DB7}"/>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5-0CDB-4B42-8D26-80DB949C6EAE}"/>
            </c:ext>
          </c:extLst>
        </c:ser>
        <c:ser>
          <c:idx val="1"/>
          <c:order val="1"/>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1D-4427-B61D-9CD7744BC374}"/>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1D-4427-B61D-9CD7744BC374}"/>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8-0CDB-4B42-8D26-80DB949C6EAE}"/>
            </c:ext>
          </c:extLst>
        </c:ser>
        <c:ser>
          <c:idx val="2"/>
          <c:order val="2"/>
          <c:tx>
            <c:strRef>
              <c:f>'Celoroční hodnoty'!$J$9</c:f>
              <c:strCache>
                <c:ptCount val="1"/>
                <c:pt idx="0">
                  <c:v>2023</c:v>
                </c:pt>
              </c:strCache>
            </c:strRef>
          </c:tx>
          <c:spPr>
            <a:solidFill>
              <a:schemeClr val="accent6"/>
            </a:solidFill>
          </c:spPr>
          <c:invertIfNegative val="0"/>
          <c:dLbls>
            <c:dLbl>
              <c:idx val="0"/>
              <c:layout>
                <c:manualLayout>
                  <c:x val="2.0085248209837297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1.1477284691335599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1.4346605864169498E-2"/>
                  <c:y val="1.21439797893576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wrap="square" lIns="38100" tIns="19050" rIns="38100" bIns="19050" anchor="ctr">
                <a:spAutoFit/>
              </a:bodyPr>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hodnoty'!$K$9:$M$9</c:f>
              <c:numCache>
                <c:formatCode>#,##0</c:formatCode>
                <c:ptCount val="3"/>
                <c:pt idx="0">
                  <c:v>50771</c:v>
                </c:pt>
                <c:pt idx="1">
                  <c:v>40174</c:v>
                </c:pt>
                <c:pt idx="2">
                  <c:v>10597</c:v>
                </c:pt>
              </c:numCache>
            </c:numRef>
          </c:val>
          <c:extLst>
            <c:ext xmlns:c16="http://schemas.microsoft.com/office/drawing/2014/chart" uri="{C3380CC4-5D6E-409C-BE32-E72D297353CC}">
              <c16:uniqueId val="{0000000A-0CDB-4B42-8D26-80DB949C6EAE}"/>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5</xdr:col>
      <xdr:colOff>7330</xdr:colOff>
      <xdr:row>237</xdr:row>
      <xdr:rowOff>71583</xdr:rowOff>
    </xdr:from>
    <xdr:to>
      <xdr:col>13</xdr:col>
      <xdr:colOff>152400</xdr:colOff>
      <xdr:row>251</xdr:row>
      <xdr:rowOff>168743</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217</xdr:row>
      <xdr:rowOff>0</xdr:rowOff>
    </xdr:from>
    <xdr:to>
      <xdr:col>13</xdr:col>
      <xdr:colOff>145070</xdr:colOff>
      <xdr:row>231</xdr:row>
      <xdr:rowOff>97161</xdr:rowOff>
    </xdr:to>
    <xdr:graphicFrame macro="">
      <xdr:nvGraphicFramePr>
        <xdr:cNvPr id="4" name="Chart 3">
          <a:extLst>
            <a:ext uri="{FF2B5EF4-FFF2-40B4-BE49-F238E27FC236}">
              <a16:creationId xmlns:a16="http://schemas.microsoft.com/office/drawing/2014/main" id="{62161C55-AB4B-4BEB-8819-B255A51FC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18</xdr:row>
      <xdr:rowOff>0</xdr:rowOff>
    </xdr:from>
    <xdr:to>
      <xdr:col>7</xdr:col>
      <xdr:colOff>546195</xdr:colOff>
      <xdr:row>35</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18</xdr:row>
      <xdr:rowOff>0</xdr:rowOff>
    </xdr:from>
    <xdr:to>
      <xdr:col>16</xdr:col>
      <xdr:colOff>58851</xdr:colOff>
      <xdr:row>35</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382137</xdr:colOff>
      <xdr:row>23</xdr:row>
      <xdr:rowOff>116006</xdr:rowOff>
    </xdr:from>
    <xdr:to>
      <xdr:col>3</xdr:col>
      <xdr:colOff>232012</xdr:colOff>
      <xdr:row>25</xdr:row>
      <xdr:rowOff>47768</xdr:rowOff>
    </xdr:to>
    <xdr:cxnSp macro="">
      <xdr:nvCxnSpPr>
        <xdr:cNvPr id="3" name="Straight Arrow Connector 2">
          <a:extLst>
            <a:ext uri="{FF2B5EF4-FFF2-40B4-BE49-F238E27FC236}">
              <a16:creationId xmlns:a16="http://schemas.microsoft.com/office/drawing/2014/main" id="{297C3453-B5CE-ABE5-EA61-A9DB25870463}"/>
            </a:ext>
          </a:extLst>
        </xdr:cNvPr>
        <xdr:cNvCxnSpPr/>
      </xdr:nvCxnSpPr>
      <xdr:spPr>
        <a:xfrm>
          <a:off x="1712794" y="4940490"/>
          <a:ext cx="457200" cy="28660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425355</xdr:colOff>
      <xdr:row>25</xdr:row>
      <xdr:rowOff>15923</xdr:rowOff>
    </xdr:from>
    <xdr:to>
      <xdr:col>5</xdr:col>
      <xdr:colOff>172871</xdr:colOff>
      <xdr:row>26</xdr:row>
      <xdr:rowOff>125105</xdr:rowOff>
    </xdr:to>
    <xdr:cxnSp macro="">
      <xdr:nvCxnSpPr>
        <xdr:cNvPr id="4" name="Straight Arrow Connector 3">
          <a:extLst>
            <a:ext uri="{FF2B5EF4-FFF2-40B4-BE49-F238E27FC236}">
              <a16:creationId xmlns:a16="http://schemas.microsoft.com/office/drawing/2014/main" id="{39B9ADF2-B773-49D7-8B0A-8568466C8274}"/>
            </a:ext>
          </a:extLst>
        </xdr:cNvPr>
        <xdr:cNvCxnSpPr/>
      </xdr:nvCxnSpPr>
      <xdr:spPr>
        <a:xfrm>
          <a:off x="2970662" y="5195248"/>
          <a:ext cx="457200" cy="28660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511791</xdr:colOff>
      <xdr:row>23</xdr:row>
      <xdr:rowOff>20471</xdr:rowOff>
    </xdr:from>
    <xdr:to>
      <xdr:col>3</xdr:col>
      <xdr:colOff>470848</xdr:colOff>
      <xdr:row>25</xdr:row>
      <xdr:rowOff>6824</xdr:rowOff>
    </xdr:to>
    <xdr:sp macro="" textlink="">
      <xdr:nvSpPr>
        <xdr:cNvPr id="7" name="TextBox 6">
          <a:extLst>
            <a:ext uri="{FF2B5EF4-FFF2-40B4-BE49-F238E27FC236}">
              <a16:creationId xmlns:a16="http://schemas.microsoft.com/office/drawing/2014/main" id="{AD08F520-B1F7-B4B1-15BF-88C95AA7E94B}"/>
            </a:ext>
          </a:extLst>
        </xdr:cNvPr>
        <xdr:cNvSpPr txBox="1"/>
      </xdr:nvSpPr>
      <xdr:spPr>
        <a:xfrm>
          <a:off x="1842448" y="4844955"/>
          <a:ext cx="566382" cy="3411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solidFill>
                <a:schemeClr val="accent4">
                  <a:lumMod val="75000"/>
                </a:schemeClr>
              </a:solidFill>
            </a:rPr>
            <a:t>-24 %</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0.55483</cdr:x>
      <cdr:y>0.33663</cdr:y>
    </cdr:from>
    <cdr:to>
      <cdr:x>0.68331</cdr:x>
      <cdr:y>0.44491</cdr:y>
    </cdr:to>
    <cdr:sp macro="" textlink="">
      <cdr:nvSpPr>
        <cdr:cNvPr id="2" name="TextBox 6">
          <a:extLst xmlns:a="http://schemas.openxmlformats.org/drawingml/2006/main">
            <a:ext uri="{FF2B5EF4-FFF2-40B4-BE49-F238E27FC236}">
              <a16:creationId xmlns:a16="http://schemas.microsoft.com/office/drawing/2014/main" id="{AD08F520-B1F7-B4B1-15BF-88C95AA7E94B}"/>
            </a:ext>
          </a:extLst>
        </cdr:cNvPr>
        <cdr:cNvSpPr txBox="1"/>
      </cdr:nvSpPr>
      <cdr:spPr>
        <a:xfrm xmlns:a="http://schemas.openxmlformats.org/drawingml/2006/main">
          <a:off x="2445982" y="1060734"/>
          <a:ext cx="566382" cy="3411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cs-CZ" sz="1100">
              <a:solidFill>
                <a:schemeClr val="accent4">
                  <a:lumMod val="75000"/>
                </a:schemeClr>
              </a:solidFill>
            </a:rPr>
            <a:t>-23 %</a:t>
          </a:r>
        </a:p>
      </cdr:txBody>
    </cdr:sp>
  </cdr:relSizeAnchor>
</c:userShapes>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nb.cz/arad/" TargetMode="External"/><Relationship Id="rId2" Type="http://schemas.openxmlformats.org/officeDocument/2006/relationships/hyperlink" Target="http://www.cbaonline.cz/" TargetMode="External"/><Relationship Id="rId1" Type="http://schemas.openxmlformats.org/officeDocument/2006/relationships/hyperlink" Target="http://www.cnb.cz/arad/"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sheetPr codeName="Sheet1"/>
  <dimension ref="A1:F21"/>
  <sheetViews>
    <sheetView showGridLines="0" showRowColHeaders="0" tabSelected="1" zoomScale="130" zoomScaleNormal="130" workbookViewId="0">
      <selection activeCell="D7" sqref="D7"/>
    </sheetView>
  </sheetViews>
  <sheetFormatPr defaultColWidth="0" defaultRowHeight="15" zeroHeight="1" x14ac:dyDescent="0.25"/>
  <cols>
    <col min="1" max="1" width="4" customWidth="1"/>
    <col min="2" max="2" width="32.42578125" customWidth="1"/>
    <col min="3" max="3" width="11.7109375" customWidth="1"/>
    <col min="4" max="5" width="9.140625"/>
    <col min="6" max="6" width="4" customWidth="1"/>
    <col min="7" max="16384" width="9.140625" hidden="1"/>
  </cols>
  <sheetData>
    <row r="1" spans="1:6" ht="15" customHeight="1" x14ac:dyDescent="0.25">
      <c r="A1" s="1"/>
      <c r="B1" s="1"/>
      <c r="C1" s="1"/>
      <c r="D1" s="1"/>
      <c r="E1" s="1"/>
      <c r="F1" s="1"/>
    </row>
    <row r="2" spans="1:6" ht="25.5" customHeight="1" x14ac:dyDescent="0.25">
      <c r="A2" s="1"/>
      <c r="B2" s="47" t="s">
        <v>54</v>
      </c>
      <c r="C2" s="48"/>
      <c r="D2" s="48"/>
      <c r="E2" s="48"/>
      <c r="F2" s="1"/>
    </row>
    <row r="3" spans="1:6" x14ac:dyDescent="0.25">
      <c r="A3" s="1"/>
      <c r="B3" s="49"/>
      <c r="C3" s="97" t="s">
        <v>18</v>
      </c>
      <c r="D3" s="99" t="s">
        <v>2</v>
      </c>
      <c r="E3" s="101" t="s">
        <v>19</v>
      </c>
      <c r="F3" s="1"/>
    </row>
    <row r="4" spans="1:6" x14ac:dyDescent="0.25">
      <c r="A4" s="1"/>
      <c r="B4" s="50"/>
      <c r="C4" s="98"/>
      <c r="D4" s="100"/>
      <c r="E4" s="102"/>
      <c r="F4" s="1"/>
    </row>
    <row r="5" spans="1:6" x14ac:dyDescent="0.25">
      <c r="A5" s="1"/>
      <c r="B5" s="51" t="s">
        <v>34</v>
      </c>
      <c r="C5" s="52">
        <v>26.354129681180002</v>
      </c>
      <c r="D5" s="53">
        <v>7217</v>
      </c>
      <c r="E5" s="54">
        <v>4.8730595768777469</v>
      </c>
      <c r="F5" s="1"/>
    </row>
    <row r="6" spans="1:6" x14ac:dyDescent="0.25">
      <c r="A6" s="1"/>
      <c r="B6" s="68" t="s">
        <v>20</v>
      </c>
      <c r="C6" s="69">
        <v>21.795875623560001</v>
      </c>
      <c r="D6" s="70">
        <v>5757</v>
      </c>
      <c r="E6" s="71">
        <v>4.8972764236054527</v>
      </c>
      <c r="F6" s="25"/>
    </row>
    <row r="7" spans="1:6" x14ac:dyDescent="0.25">
      <c r="A7" s="1"/>
      <c r="B7" s="55" t="s">
        <v>23</v>
      </c>
      <c r="C7" s="56"/>
      <c r="D7" s="57"/>
      <c r="E7" s="58"/>
      <c r="F7" s="24"/>
    </row>
    <row r="8" spans="1:6" x14ac:dyDescent="0.25">
      <c r="A8" s="1"/>
      <c r="B8" s="59" t="s">
        <v>35</v>
      </c>
      <c r="C8" s="56">
        <v>17.698557338819999</v>
      </c>
      <c r="D8" s="57">
        <v>4606</v>
      </c>
      <c r="E8" s="58">
        <v>4.8882337897851169</v>
      </c>
      <c r="F8" s="1"/>
    </row>
    <row r="9" spans="1:6" x14ac:dyDescent="0.25">
      <c r="A9" s="1"/>
      <c r="B9" s="59" t="s">
        <v>36</v>
      </c>
      <c r="C9" s="56">
        <v>3.1137706220100001</v>
      </c>
      <c r="D9" s="57">
        <v>824</v>
      </c>
      <c r="E9" s="58">
        <v>4.8797264057271006</v>
      </c>
      <c r="F9" s="1"/>
    </row>
    <row r="10" spans="1:6" x14ac:dyDescent="0.25">
      <c r="A10" s="1"/>
      <c r="B10" s="60" t="s">
        <v>37</v>
      </c>
      <c r="C10" s="61">
        <v>0.98354766273000005</v>
      </c>
      <c r="D10" s="62">
        <v>327</v>
      </c>
      <c r="E10" s="63">
        <v>5.1155559349945126</v>
      </c>
      <c r="F10" s="1"/>
    </row>
    <row r="11" spans="1:6" x14ac:dyDescent="0.25">
      <c r="A11" s="1"/>
      <c r="B11" s="64" t="s">
        <v>21</v>
      </c>
      <c r="C11" s="65">
        <v>3.7203621676199998</v>
      </c>
      <c r="D11" s="62">
        <v>1200</v>
      </c>
      <c r="E11" s="66">
        <v>4.7394712393274983</v>
      </c>
      <c r="F11" s="1"/>
    </row>
    <row r="12" spans="1:6" x14ac:dyDescent="0.25">
      <c r="A12" s="1"/>
      <c r="B12" s="64" t="s">
        <v>22</v>
      </c>
      <c r="C12" s="65">
        <v>0.83789188999999997</v>
      </c>
      <c r="D12" s="62">
        <v>260</v>
      </c>
      <c r="E12" s="66">
        <v>4.8362643977112603</v>
      </c>
      <c r="F12" s="1"/>
    </row>
    <row r="13" spans="1:6" x14ac:dyDescent="0.25">
      <c r="A13" s="1"/>
      <c r="B13" s="67" t="s">
        <v>28</v>
      </c>
      <c r="C13" s="48"/>
      <c r="D13" s="48"/>
      <c r="E13" s="48"/>
      <c r="F13" s="1"/>
    </row>
    <row r="14" spans="1:6" hidden="1" x14ac:dyDescent="0.25">
      <c r="A14" s="1"/>
      <c r="C14" s="1"/>
      <c r="D14" s="1"/>
      <c r="E14" s="1"/>
    </row>
    <row r="15" spans="1:6" ht="15" hidden="1" customHeight="1" x14ac:dyDescent="0.25">
      <c r="A15" s="1"/>
      <c r="B15" s="1"/>
      <c r="C15" s="1"/>
      <c r="D15" s="1"/>
      <c r="E15" s="1"/>
    </row>
    <row r="17" ht="15" hidden="1" customHeight="1" x14ac:dyDescent="0.25"/>
    <row r="18" ht="15" hidden="1" customHeight="1" x14ac:dyDescent="0.25"/>
    <row r="19" ht="15" hidden="1" customHeight="1" x14ac:dyDescent="0.25"/>
    <row r="20" ht="15" hidden="1" customHeight="1" x14ac:dyDescent="0.25"/>
    <row r="21" ht="15" hidden="1" customHeight="1" x14ac:dyDescent="0.25"/>
  </sheetData>
  <mergeCells count="3">
    <mergeCell ref="C3:C4"/>
    <mergeCell ref="D3:D4"/>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sheetPr codeName="Sheet2"/>
  <dimension ref="A1:Q14"/>
  <sheetViews>
    <sheetView showGridLines="0" showRowColHeaders="0" zoomScale="130" zoomScaleNormal="130" workbookViewId="0">
      <selection activeCell="H8" sqref="H8"/>
    </sheetView>
  </sheetViews>
  <sheetFormatPr defaultColWidth="0" defaultRowHeight="15" zeroHeight="1" x14ac:dyDescent="0.25"/>
  <cols>
    <col min="1" max="1" width="4.85546875" customWidth="1"/>
    <col min="2" max="2" width="32.7109375" customWidth="1"/>
    <col min="3" max="3" width="13.85546875" bestFit="1" customWidth="1"/>
    <col min="4" max="9" width="9.140625" customWidth="1"/>
    <col min="10" max="10" width="4.85546875" customWidth="1"/>
    <col min="11" max="16384" width="9.140625" hidden="1"/>
  </cols>
  <sheetData>
    <row r="1" spans="1:17" x14ac:dyDescent="0.25">
      <c r="A1" s="1"/>
      <c r="B1" s="1"/>
      <c r="C1" s="1"/>
      <c r="D1" s="1"/>
      <c r="E1" s="1"/>
      <c r="F1" s="1"/>
      <c r="G1" s="1"/>
      <c r="H1" s="1"/>
      <c r="I1" s="1"/>
      <c r="J1" s="1"/>
    </row>
    <row r="2" spans="1:17" ht="19.5" x14ac:dyDescent="0.3">
      <c r="A2" s="1"/>
      <c r="B2" s="38" t="s">
        <v>10</v>
      </c>
      <c r="C2" s="1"/>
      <c r="D2" s="1"/>
      <c r="E2" s="1"/>
      <c r="F2" s="1"/>
      <c r="G2" s="1"/>
      <c r="H2" s="1"/>
      <c r="I2" s="1"/>
      <c r="J2" s="1"/>
    </row>
    <row r="3" spans="1:17" ht="15.75" x14ac:dyDescent="0.25">
      <c r="A3" s="1"/>
      <c r="B3" s="46" t="s">
        <v>55</v>
      </c>
      <c r="C3" s="1"/>
      <c r="D3" s="1"/>
      <c r="E3" s="1"/>
      <c r="F3" s="1"/>
      <c r="G3" s="1"/>
      <c r="H3" s="1"/>
      <c r="I3" s="1"/>
      <c r="J3" s="1"/>
    </row>
    <row r="4" spans="1:17" x14ac:dyDescent="0.25">
      <c r="A4" s="1"/>
      <c r="I4" s="1"/>
      <c r="J4" s="1"/>
    </row>
    <row r="5" spans="1:17" s="35" customFormat="1" ht="27.75" customHeight="1" x14ac:dyDescent="0.25">
      <c r="A5" s="33"/>
      <c r="B5" s="26" t="s">
        <v>26</v>
      </c>
      <c r="C5" s="34"/>
      <c r="D5" s="34"/>
      <c r="E5" s="34"/>
      <c r="F5" s="104">
        <f>'ČBA Hypomonitor – Cely sektor'!H64*1000000</f>
        <v>3785978.0482126107</v>
      </c>
      <c r="G5" s="104"/>
      <c r="H5" s="104"/>
      <c r="I5" s="104"/>
      <c r="J5" s="33"/>
    </row>
    <row r="6" spans="1:17" x14ac:dyDescent="0.25">
      <c r="A6" s="1"/>
      <c r="B6" s="15" t="s">
        <v>13</v>
      </c>
      <c r="C6" s="15"/>
      <c r="D6" s="28">
        <v>2</v>
      </c>
      <c r="E6" s="28">
        <v>3</v>
      </c>
      <c r="F6" s="28">
        <v>4</v>
      </c>
      <c r="G6" s="73">
        <f>'ČBA Hypomonitor – Cely sektor'!I64</f>
        <v>4.8972764236054527</v>
      </c>
      <c r="H6" s="27">
        <v>6</v>
      </c>
      <c r="I6" s="27">
        <v>7</v>
      </c>
      <c r="J6" s="1"/>
    </row>
    <row r="7" spans="1:17" x14ac:dyDescent="0.25">
      <c r="A7" s="1"/>
      <c r="B7" s="74"/>
      <c r="C7" s="74"/>
      <c r="D7" s="29"/>
      <c r="E7" s="29"/>
      <c r="F7" s="103" t="s">
        <v>11</v>
      </c>
      <c r="G7" s="103"/>
      <c r="H7" s="103"/>
      <c r="I7" s="103"/>
      <c r="J7" s="1"/>
    </row>
    <row r="8" spans="1:17" x14ac:dyDescent="0.25">
      <c r="A8" s="1"/>
      <c r="B8" s="1" t="s">
        <v>12</v>
      </c>
      <c r="C8" s="75">
        <v>15</v>
      </c>
      <c r="D8" s="30">
        <f>PMT(D$6/12/100,$C8*12,-$F$5)</f>
        <v>24363.098141453716</v>
      </c>
      <c r="E8" s="30">
        <f t="shared" ref="E8:I8" si="0">PMT(E$6/12/100,$C8*12,-$F$5)</f>
        <v>26145.269305911279</v>
      </c>
      <c r="F8" s="30">
        <f t="shared" si="0"/>
        <v>28004.422488846201</v>
      </c>
      <c r="G8" s="76">
        <f t="shared" si="0"/>
        <v>29737.073697627733</v>
      </c>
      <c r="H8" s="30">
        <f>PMT(H$6/12/100,$C8*12,-$F$5)</f>
        <v>31948.234268257602</v>
      </c>
      <c r="I8" s="30">
        <f t="shared" si="0"/>
        <v>34029.441025601875</v>
      </c>
      <c r="J8" s="42"/>
      <c r="M8" s="40"/>
      <c r="N8" s="40"/>
      <c r="O8" s="40"/>
      <c r="Q8" s="40"/>
    </row>
    <row r="9" spans="1:17" x14ac:dyDescent="0.25">
      <c r="A9" s="1"/>
      <c r="B9" s="1"/>
      <c r="C9" s="75">
        <v>20</v>
      </c>
      <c r="D9" s="30">
        <f t="shared" ref="D9:I11" si="1">PMT(D$6/12/100,$C9*12,-$F$5)</f>
        <v>19152.632014373987</v>
      </c>
      <c r="E9" s="30">
        <f t="shared" si="1"/>
        <v>20996.943310663562</v>
      </c>
      <c r="F9" s="30">
        <f t="shared" si="1"/>
        <v>22942.282243762482</v>
      </c>
      <c r="G9" s="76">
        <f t="shared" si="1"/>
        <v>24771.43798969109</v>
      </c>
      <c r="H9" s="30">
        <f t="shared" ref="H9:H11" si="2">PMT(H$6/12/100,$C9*12,-$F$5)</f>
        <v>27123.922604560572</v>
      </c>
      <c r="I9" s="30">
        <f t="shared" si="1"/>
        <v>29352.647510556613</v>
      </c>
      <c r="J9" s="42"/>
      <c r="M9" s="40"/>
      <c r="N9" s="40"/>
      <c r="O9" s="40"/>
      <c r="Q9" s="40"/>
    </row>
    <row r="10" spans="1:17" x14ac:dyDescent="0.25">
      <c r="A10" s="1"/>
      <c r="B10" s="1"/>
      <c r="C10" s="75">
        <v>25</v>
      </c>
      <c r="D10" s="30">
        <f t="shared" si="1"/>
        <v>16047.032217461359</v>
      </c>
      <c r="E10" s="30">
        <f t="shared" si="1"/>
        <v>17953.536244792107</v>
      </c>
      <c r="F10" s="30">
        <f t="shared" si="1"/>
        <v>19983.7869040529</v>
      </c>
      <c r="G10" s="76">
        <f t="shared" si="1"/>
        <v>21906.454512259206</v>
      </c>
      <c r="H10" s="30">
        <f t="shared" si="2"/>
        <v>24393.109624567554</v>
      </c>
      <c r="I10" s="30">
        <f t="shared" si="1"/>
        <v>26758.505258168279</v>
      </c>
      <c r="J10" s="42"/>
      <c r="M10" s="40"/>
      <c r="N10" s="40"/>
      <c r="O10" s="40"/>
      <c r="Q10" s="40"/>
    </row>
    <row r="11" spans="1:17" x14ac:dyDescent="0.25">
      <c r="A11" s="1"/>
      <c r="B11" s="14"/>
      <c r="C11" s="16">
        <v>30</v>
      </c>
      <c r="D11" s="31">
        <f t="shared" si="1"/>
        <v>13993.712097917953</v>
      </c>
      <c r="E11" s="31">
        <f t="shared" si="1"/>
        <v>15961.836167375886</v>
      </c>
      <c r="F11" s="31">
        <f t="shared" si="1"/>
        <v>18074.838285131675</v>
      </c>
      <c r="G11" s="32">
        <f t="shared" si="1"/>
        <v>20086.930152748319</v>
      </c>
      <c r="H11" s="31">
        <f t="shared" si="2"/>
        <v>22698.851270226631</v>
      </c>
      <c r="I11" s="31">
        <f t="shared" si="1"/>
        <v>25188.206421694638</v>
      </c>
      <c r="J11" s="42"/>
      <c r="M11" s="40"/>
      <c r="N11" s="40"/>
      <c r="O11" s="40"/>
      <c r="Q11" s="40"/>
    </row>
    <row r="12" spans="1:17" x14ac:dyDescent="0.25">
      <c r="A12" s="1"/>
      <c r="B12" s="36" t="s">
        <v>38</v>
      </c>
      <c r="C12" s="13"/>
      <c r="D12" s="13"/>
      <c r="E12" s="13"/>
      <c r="F12" s="1"/>
      <c r="G12" s="1"/>
      <c r="H12" s="1"/>
      <c r="I12" s="1"/>
      <c r="J12" s="1"/>
    </row>
    <row r="13" spans="1:17" x14ac:dyDescent="0.25">
      <c r="B13" s="36" t="s">
        <v>31</v>
      </c>
    </row>
    <row r="14" spans="1:17" ht="0.75" customHeight="1" x14ac:dyDescent="0.25"/>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sheetPr codeName="Sheet3"/>
  <dimension ref="A1:G261"/>
  <sheetViews>
    <sheetView showGridLines="0" zoomScale="85" zoomScaleNormal="85" workbookViewId="0">
      <pane xSplit="1" ySplit="4" topLeftCell="B207" activePane="bottomRight" state="frozen"/>
      <selection activeCell="A236" sqref="A236:XFD236"/>
      <selection pane="topRight" activeCell="A236" sqref="A236:XFD236"/>
      <selection pane="bottomLeft" activeCell="A236" sqref="A236:XFD236"/>
      <selection pane="bottomRight" activeCell="I4" sqref="I4"/>
    </sheetView>
  </sheetViews>
  <sheetFormatPr defaultColWidth="0" defaultRowHeight="15" zeroHeight="1" x14ac:dyDescent="0.25"/>
  <cols>
    <col min="1" max="1" width="16.85546875" customWidth="1"/>
    <col min="2" max="4" width="20.85546875" style="18" customWidth="1"/>
    <col min="5" max="5" width="2.42578125" customWidth="1"/>
    <col min="6" max="14" width="9.140625" customWidth="1"/>
  </cols>
  <sheetData>
    <row r="1" spans="1:4" ht="21.75" customHeight="1" x14ac:dyDescent="0.25">
      <c r="B1" s="18" t="s">
        <v>14</v>
      </c>
      <c r="C1" s="18" t="s">
        <v>14</v>
      </c>
      <c r="D1" s="21" t="s">
        <v>14</v>
      </c>
    </row>
    <row r="2" spans="1:4" ht="41.25" customHeight="1" x14ac:dyDescent="0.25">
      <c r="A2" s="35" t="s">
        <v>33</v>
      </c>
      <c r="B2" s="41" t="s">
        <v>50</v>
      </c>
      <c r="C2" s="41" t="s">
        <v>51</v>
      </c>
      <c r="D2" s="72" t="s">
        <v>32</v>
      </c>
    </row>
    <row r="3" spans="1:4" ht="37.35" customHeight="1" x14ac:dyDescent="0.25">
      <c r="A3" s="35" t="s">
        <v>59</v>
      </c>
      <c r="B3" s="95" t="s">
        <v>56</v>
      </c>
      <c r="C3" s="95" t="s">
        <v>57</v>
      </c>
      <c r="D3" s="96" t="s">
        <v>58</v>
      </c>
    </row>
    <row r="4" spans="1:4" ht="45" customHeight="1" x14ac:dyDescent="0.25">
      <c r="A4" t="s">
        <v>16</v>
      </c>
      <c r="B4" s="19" t="s">
        <v>47</v>
      </c>
      <c r="C4" s="19" t="s">
        <v>48</v>
      </c>
      <c r="D4" s="20" t="s">
        <v>15</v>
      </c>
    </row>
    <row r="5" spans="1:4" x14ac:dyDescent="0.25">
      <c r="A5" s="17">
        <v>38017</v>
      </c>
      <c r="B5" s="22">
        <v>5.07</v>
      </c>
      <c r="C5" s="22"/>
      <c r="D5" s="22"/>
    </row>
    <row r="6" spans="1:4" x14ac:dyDescent="0.25">
      <c r="A6" s="17">
        <f>EOMONTH(A5,1)</f>
        <v>38046</v>
      </c>
      <c r="B6" s="22">
        <v>5.08</v>
      </c>
      <c r="C6" s="22"/>
      <c r="D6" s="22"/>
    </row>
    <row r="7" spans="1:4" x14ac:dyDescent="0.25">
      <c r="A7" s="17">
        <f t="shared" ref="A7:A70" si="0">EOMONTH(A6,1)</f>
        <v>38077</v>
      </c>
      <c r="B7" s="22">
        <v>4.9000000000000004</v>
      </c>
      <c r="C7" s="22"/>
      <c r="D7" s="22"/>
    </row>
    <row r="8" spans="1:4" x14ac:dyDescent="0.25">
      <c r="A8" s="17">
        <f t="shared" si="0"/>
        <v>38107</v>
      </c>
      <c r="B8" s="22">
        <v>4.8099999999999996</v>
      </c>
      <c r="C8" s="22"/>
      <c r="D8" s="22"/>
    </row>
    <row r="9" spans="1:4" x14ac:dyDescent="0.25">
      <c r="A9" s="17">
        <f t="shared" si="0"/>
        <v>38138</v>
      </c>
      <c r="B9" s="22">
        <v>4.67</v>
      </c>
      <c r="C9" s="22"/>
      <c r="D9" s="22"/>
    </row>
    <row r="10" spans="1:4" x14ac:dyDescent="0.25">
      <c r="A10" s="17">
        <f t="shared" si="0"/>
        <v>38168</v>
      </c>
      <c r="B10" s="22">
        <v>4.71</v>
      </c>
      <c r="C10" s="22"/>
      <c r="D10" s="22"/>
    </row>
    <row r="11" spans="1:4" x14ac:dyDescent="0.25">
      <c r="A11" s="17">
        <f t="shared" si="0"/>
        <v>38199</v>
      </c>
      <c r="B11" s="22">
        <v>4.93</v>
      </c>
      <c r="C11" s="22"/>
      <c r="D11" s="22"/>
    </row>
    <row r="12" spans="1:4" x14ac:dyDescent="0.25">
      <c r="A12" s="17">
        <f t="shared" si="0"/>
        <v>38230</v>
      </c>
      <c r="B12" s="22">
        <v>4.9800000000000004</v>
      </c>
      <c r="C12" s="22"/>
      <c r="D12" s="22"/>
    </row>
    <row r="13" spans="1:4" x14ac:dyDescent="0.25">
      <c r="A13" s="17">
        <f t="shared" si="0"/>
        <v>38260</v>
      </c>
      <c r="B13" s="22">
        <v>5.09</v>
      </c>
      <c r="C13" s="22"/>
      <c r="D13" s="22"/>
    </row>
    <row r="14" spans="1:4" x14ac:dyDescent="0.25">
      <c r="A14" s="17">
        <f t="shared" si="0"/>
        <v>38291</v>
      </c>
      <c r="B14" s="22">
        <v>5</v>
      </c>
      <c r="C14" s="22"/>
      <c r="D14" s="22"/>
    </row>
    <row r="15" spans="1:4" x14ac:dyDescent="0.25">
      <c r="A15" s="17">
        <f t="shared" si="0"/>
        <v>38321</v>
      </c>
      <c r="B15" s="22">
        <v>4.95</v>
      </c>
      <c r="C15" s="22"/>
      <c r="D15" s="22"/>
    </row>
    <row r="16" spans="1:4" x14ac:dyDescent="0.25">
      <c r="A16" s="17">
        <f t="shared" si="0"/>
        <v>38352</v>
      </c>
      <c r="B16" s="22">
        <v>4.84</v>
      </c>
      <c r="C16" s="22"/>
      <c r="D16" s="22"/>
    </row>
    <row r="17" spans="1:4" x14ac:dyDescent="0.25">
      <c r="A17" s="17">
        <f t="shared" si="0"/>
        <v>38383</v>
      </c>
      <c r="B17" s="22">
        <v>4.76</v>
      </c>
      <c r="C17" s="22"/>
      <c r="D17" s="22"/>
    </row>
    <row r="18" spans="1:4" x14ac:dyDescent="0.25">
      <c r="A18" s="17">
        <f t="shared" si="0"/>
        <v>38411</v>
      </c>
      <c r="B18" s="22">
        <v>4.62</v>
      </c>
      <c r="C18" s="22"/>
      <c r="D18" s="22"/>
    </row>
    <row r="19" spans="1:4" x14ac:dyDescent="0.25">
      <c r="A19" s="17">
        <f t="shared" si="0"/>
        <v>38442</v>
      </c>
      <c r="B19" s="22">
        <v>4.34</v>
      </c>
      <c r="C19" s="22"/>
      <c r="D19" s="22"/>
    </row>
    <row r="20" spans="1:4" x14ac:dyDescent="0.25">
      <c r="A20" s="17">
        <f t="shared" si="0"/>
        <v>38472</v>
      </c>
      <c r="B20" s="22">
        <v>4.26</v>
      </c>
      <c r="C20" s="22"/>
      <c r="D20" s="22"/>
    </row>
    <row r="21" spans="1:4" x14ac:dyDescent="0.25">
      <c r="A21" s="17">
        <f t="shared" si="0"/>
        <v>38503</v>
      </c>
      <c r="B21" s="22">
        <v>4.1100000000000003</v>
      </c>
      <c r="C21" s="22"/>
      <c r="D21" s="22"/>
    </row>
    <row r="22" spans="1:4" x14ac:dyDescent="0.25">
      <c r="A22" s="17">
        <f t="shared" si="0"/>
        <v>38533</v>
      </c>
      <c r="B22" s="22">
        <v>3.94</v>
      </c>
      <c r="C22" s="22"/>
      <c r="D22" s="22"/>
    </row>
    <row r="23" spans="1:4" x14ac:dyDescent="0.25">
      <c r="A23" s="17">
        <f t="shared" si="0"/>
        <v>38564</v>
      </c>
      <c r="B23" s="22">
        <v>3.89</v>
      </c>
      <c r="C23" s="22"/>
      <c r="D23" s="22"/>
    </row>
    <row r="24" spans="1:4" x14ac:dyDescent="0.25">
      <c r="A24" s="17">
        <f t="shared" si="0"/>
        <v>38595</v>
      </c>
      <c r="B24" s="22">
        <v>3.88</v>
      </c>
      <c r="C24" s="22"/>
      <c r="D24" s="22"/>
    </row>
    <row r="25" spans="1:4" x14ac:dyDescent="0.25">
      <c r="A25" s="17">
        <f t="shared" si="0"/>
        <v>38625</v>
      </c>
      <c r="B25" s="22">
        <v>3.84</v>
      </c>
      <c r="C25" s="22"/>
      <c r="D25" s="22"/>
    </row>
    <row r="26" spans="1:4" x14ac:dyDescent="0.25">
      <c r="A26" s="17">
        <f t="shared" si="0"/>
        <v>38656</v>
      </c>
      <c r="B26" s="22">
        <v>3.85</v>
      </c>
      <c r="C26" s="22"/>
      <c r="D26" s="22"/>
    </row>
    <row r="27" spans="1:4" x14ac:dyDescent="0.25">
      <c r="A27" s="17">
        <f t="shared" si="0"/>
        <v>38686</v>
      </c>
      <c r="B27" s="22">
        <v>3.89</v>
      </c>
      <c r="C27" s="22"/>
      <c r="D27" s="22"/>
    </row>
    <row r="28" spans="1:4" x14ac:dyDescent="0.25">
      <c r="A28" s="17">
        <f t="shared" si="0"/>
        <v>38717</v>
      </c>
      <c r="B28" s="22">
        <v>4.12</v>
      </c>
      <c r="C28" s="22"/>
      <c r="D28" s="22"/>
    </row>
    <row r="29" spans="1:4" x14ac:dyDescent="0.25">
      <c r="A29" s="17">
        <f t="shared" si="0"/>
        <v>38748</v>
      </c>
      <c r="B29" s="22">
        <v>4.25</v>
      </c>
      <c r="C29" s="22"/>
      <c r="D29" s="22"/>
    </row>
    <row r="30" spans="1:4" x14ac:dyDescent="0.25">
      <c r="A30" s="17">
        <f t="shared" si="0"/>
        <v>38776</v>
      </c>
      <c r="B30" s="22">
        <v>4.2699999999999996</v>
      </c>
      <c r="C30" s="22"/>
      <c r="D30" s="22"/>
    </row>
    <row r="31" spans="1:4" x14ac:dyDescent="0.25">
      <c r="A31" s="17">
        <f t="shared" si="0"/>
        <v>38807</v>
      </c>
      <c r="B31" s="22">
        <v>4.3099999999999996</v>
      </c>
      <c r="C31" s="22"/>
      <c r="D31" s="22"/>
    </row>
    <row r="32" spans="1:4" x14ac:dyDescent="0.25">
      <c r="A32" s="17">
        <f t="shared" si="0"/>
        <v>38837</v>
      </c>
      <c r="B32" s="22">
        <v>4.34</v>
      </c>
      <c r="C32" s="22"/>
      <c r="D32" s="22"/>
    </row>
    <row r="33" spans="1:4" x14ac:dyDescent="0.25">
      <c r="A33" s="17">
        <f t="shared" si="0"/>
        <v>38868</v>
      </c>
      <c r="B33" s="22">
        <v>4.2</v>
      </c>
      <c r="C33" s="22"/>
      <c r="D33" s="22"/>
    </row>
    <row r="34" spans="1:4" x14ac:dyDescent="0.25">
      <c r="A34" s="17">
        <f t="shared" si="0"/>
        <v>38898</v>
      </c>
      <c r="B34" s="22">
        <v>4.1399999999999997</v>
      </c>
      <c r="C34" s="22"/>
      <c r="D34" s="22"/>
    </row>
    <row r="35" spans="1:4" x14ac:dyDescent="0.25">
      <c r="A35" s="17">
        <f t="shared" si="0"/>
        <v>38929</v>
      </c>
      <c r="B35" s="22">
        <v>4.2300000000000004</v>
      </c>
      <c r="C35" s="22"/>
      <c r="D35" s="22"/>
    </row>
    <row r="36" spans="1:4" x14ac:dyDescent="0.25">
      <c r="A36" s="17">
        <f t="shared" si="0"/>
        <v>38960</v>
      </c>
      <c r="B36" s="22">
        <v>4.34</v>
      </c>
      <c r="C36" s="22"/>
      <c r="D36" s="22"/>
    </row>
    <row r="37" spans="1:4" x14ac:dyDescent="0.25">
      <c r="A37" s="17">
        <f t="shared" si="0"/>
        <v>38990</v>
      </c>
      <c r="B37" s="22">
        <v>4.33</v>
      </c>
      <c r="C37" s="22"/>
      <c r="D37" s="22"/>
    </row>
    <row r="38" spans="1:4" x14ac:dyDescent="0.25">
      <c r="A38" s="17">
        <f t="shared" si="0"/>
        <v>39021</v>
      </c>
      <c r="B38" s="22">
        <v>4.43</v>
      </c>
      <c r="C38" s="22"/>
      <c r="D38" s="22"/>
    </row>
    <row r="39" spans="1:4" x14ac:dyDescent="0.25">
      <c r="A39" s="17">
        <f t="shared" si="0"/>
        <v>39051</v>
      </c>
      <c r="B39" s="22">
        <v>4.46</v>
      </c>
      <c r="C39" s="22"/>
      <c r="D39" s="22"/>
    </row>
    <row r="40" spans="1:4" x14ac:dyDescent="0.25">
      <c r="A40" s="17">
        <f t="shared" si="0"/>
        <v>39082</v>
      </c>
      <c r="B40" s="22">
        <v>4.4800000000000004</v>
      </c>
      <c r="C40" s="22"/>
      <c r="D40" s="22"/>
    </row>
    <row r="41" spans="1:4" x14ac:dyDescent="0.25">
      <c r="A41" s="17">
        <f t="shared" si="0"/>
        <v>39113</v>
      </c>
      <c r="B41" s="22">
        <v>4.46</v>
      </c>
      <c r="C41" s="22"/>
      <c r="D41" s="22"/>
    </row>
    <row r="42" spans="1:4" x14ac:dyDescent="0.25">
      <c r="A42" s="17">
        <f t="shared" si="0"/>
        <v>39141</v>
      </c>
      <c r="B42" s="22">
        <v>4.46</v>
      </c>
      <c r="C42" s="22"/>
      <c r="D42" s="22"/>
    </row>
    <row r="43" spans="1:4" x14ac:dyDescent="0.25">
      <c r="A43" s="17">
        <f t="shared" si="0"/>
        <v>39172</v>
      </c>
      <c r="B43" s="22">
        <v>4.37</v>
      </c>
      <c r="C43" s="22"/>
      <c r="D43" s="22"/>
    </row>
    <row r="44" spans="1:4" x14ac:dyDescent="0.25">
      <c r="A44" s="17">
        <f t="shared" si="0"/>
        <v>39202</v>
      </c>
      <c r="B44" s="22">
        <v>4.37</v>
      </c>
      <c r="C44" s="22"/>
      <c r="D44" s="22"/>
    </row>
    <row r="45" spans="1:4" x14ac:dyDescent="0.25">
      <c r="A45" s="17">
        <f t="shared" si="0"/>
        <v>39233</v>
      </c>
      <c r="B45" s="22">
        <v>4.3899999999999997</v>
      </c>
      <c r="C45" s="22"/>
      <c r="D45" s="22"/>
    </row>
    <row r="46" spans="1:4" x14ac:dyDescent="0.25">
      <c r="A46" s="17">
        <f t="shared" si="0"/>
        <v>39263</v>
      </c>
      <c r="B46" s="22">
        <v>4.54</v>
      </c>
      <c r="C46" s="22"/>
      <c r="D46" s="22"/>
    </row>
    <row r="47" spans="1:4" x14ac:dyDescent="0.25">
      <c r="A47" s="17">
        <f t="shared" si="0"/>
        <v>39294</v>
      </c>
      <c r="B47" s="22">
        <v>4.7300000000000004</v>
      </c>
      <c r="C47" s="22"/>
      <c r="D47" s="22"/>
    </row>
    <row r="48" spans="1:4" x14ac:dyDescent="0.25">
      <c r="A48" s="17">
        <f t="shared" si="0"/>
        <v>39325</v>
      </c>
      <c r="B48" s="22">
        <v>4.92</v>
      </c>
      <c r="C48" s="22"/>
      <c r="D48" s="22"/>
    </row>
    <row r="49" spans="1:4" x14ac:dyDescent="0.25">
      <c r="A49" s="17">
        <f t="shared" si="0"/>
        <v>39355</v>
      </c>
      <c r="B49" s="22">
        <v>5.09</v>
      </c>
      <c r="C49" s="22"/>
      <c r="D49" s="22"/>
    </row>
    <row r="50" spans="1:4" x14ac:dyDescent="0.25">
      <c r="A50" s="17">
        <f t="shared" si="0"/>
        <v>39386</v>
      </c>
      <c r="B50" s="22">
        <v>5.21</v>
      </c>
      <c r="C50" s="22"/>
      <c r="D50" s="22"/>
    </row>
    <row r="51" spans="1:4" x14ac:dyDescent="0.25">
      <c r="A51" s="17">
        <f t="shared" si="0"/>
        <v>39416</v>
      </c>
      <c r="B51" s="22">
        <v>5.27</v>
      </c>
      <c r="C51" s="22"/>
      <c r="D51" s="22"/>
    </row>
    <row r="52" spans="1:4" x14ac:dyDescent="0.25">
      <c r="A52" s="17">
        <f t="shared" si="0"/>
        <v>39447</v>
      </c>
      <c r="B52" s="22">
        <v>5.3</v>
      </c>
      <c r="C52" s="22"/>
      <c r="D52" s="22"/>
    </row>
    <row r="53" spans="1:4" x14ac:dyDescent="0.25">
      <c r="A53" s="17">
        <f t="shared" si="0"/>
        <v>39478</v>
      </c>
      <c r="B53" s="22">
        <v>5.49</v>
      </c>
      <c r="C53" s="22"/>
      <c r="D53" s="22"/>
    </row>
    <row r="54" spans="1:4" x14ac:dyDescent="0.25">
      <c r="A54" s="17">
        <f t="shared" si="0"/>
        <v>39507</v>
      </c>
      <c r="B54" s="22">
        <v>5.49</v>
      </c>
      <c r="C54" s="22"/>
      <c r="D54" s="22"/>
    </row>
    <row r="55" spans="1:4" x14ac:dyDescent="0.25">
      <c r="A55" s="17">
        <f t="shared" si="0"/>
        <v>39538</v>
      </c>
      <c r="B55" s="22">
        <v>5.52</v>
      </c>
      <c r="C55" s="22"/>
      <c r="D55" s="22"/>
    </row>
    <row r="56" spans="1:4" x14ac:dyDescent="0.25">
      <c r="A56" s="17">
        <f t="shared" si="0"/>
        <v>39568</v>
      </c>
      <c r="B56" s="22">
        <v>5.51</v>
      </c>
      <c r="C56" s="22"/>
      <c r="D56" s="22"/>
    </row>
    <row r="57" spans="1:4" x14ac:dyDescent="0.25">
      <c r="A57" s="17">
        <f t="shared" si="0"/>
        <v>39599</v>
      </c>
      <c r="B57" s="22">
        <v>5.53</v>
      </c>
      <c r="C57" s="22"/>
      <c r="D57" s="22"/>
    </row>
    <row r="58" spans="1:4" x14ac:dyDescent="0.25">
      <c r="A58" s="17">
        <f t="shared" si="0"/>
        <v>39629</v>
      </c>
      <c r="B58" s="22">
        <v>5.54</v>
      </c>
      <c r="C58" s="22"/>
      <c r="D58" s="22"/>
    </row>
    <row r="59" spans="1:4" x14ac:dyDescent="0.25">
      <c r="A59" s="17">
        <f t="shared" si="0"/>
        <v>39660</v>
      </c>
      <c r="B59" s="22">
        <v>5.58</v>
      </c>
      <c r="C59" s="22"/>
      <c r="D59" s="22"/>
    </row>
    <row r="60" spans="1:4" x14ac:dyDescent="0.25">
      <c r="A60" s="17">
        <f t="shared" si="0"/>
        <v>39691</v>
      </c>
      <c r="B60" s="22">
        <v>5.75</v>
      </c>
      <c r="C60" s="22"/>
      <c r="D60" s="22"/>
    </row>
    <row r="61" spans="1:4" x14ac:dyDescent="0.25">
      <c r="A61" s="17">
        <f t="shared" si="0"/>
        <v>39721</v>
      </c>
      <c r="B61" s="22">
        <v>5.74</v>
      </c>
      <c r="C61" s="22"/>
      <c r="D61" s="22"/>
    </row>
    <row r="62" spans="1:4" x14ac:dyDescent="0.25">
      <c r="A62" s="17">
        <f t="shared" si="0"/>
        <v>39752</v>
      </c>
      <c r="B62" s="22">
        <v>5.68</v>
      </c>
      <c r="C62" s="22"/>
      <c r="D62" s="22"/>
    </row>
    <row r="63" spans="1:4" x14ac:dyDescent="0.25">
      <c r="A63" s="17">
        <f t="shared" si="0"/>
        <v>39782</v>
      </c>
      <c r="B63" s="22">
        <v>5.68</v>
      </c>
      <c r="C63" s="22"/>
      <c r="D63" s="22"/>
    </row>
    <row r="64" spans="1:4" x14ac:dyDescent="0.25">
      <c r="A64" s="17">
        <f t="shared" si="0"/>
        <v>39813</v>
      </c>
      <c r="B64" s="22">
        <v>5.69</v>
      </c>
      <c r="C64" s="22"/>
      <c r="D64" s="22"/>
    </row>
    <row r="65" spans="1:4" x14ac:dyDescent="0.25">
      <c r="A65" s="17">
        <f t="shared" si="0"/>
        <v>39844</v>
      </c>
      <c r="B65" s="22">
        <v>5.75</v>
      </c>
      <c r="C65" s="22"/>
      <c r="D65" s="22"/>
    </row>
    <row r="66" spans="1:4" x14ac:dyDescent="0.25">
      <c r="A66" s="17">
        <f t="shared" si="0"/>
        <v>39872</v>
      </c>
      <c r="B66" s="22">
        <v>5.77</v>
      </c>
      <c r="C66" s="22"/>
      <c r="D66" s="22"/>
    </row>
    <row r="67" spans="1:4" x14ac:dyDescent="0.25">
      <c r="A67" s="17">
        <f t="shared" si="0"/>
        <v>39903</v>
      </c>
      <c r="B67" s="22">
        <v>5.68</v>
      </c>
      <c r="C67" s="22"/>
      <c r="D67" s="22"/>
    </row>
    <row r="68" spans="1:4" x14ac:dyDescent="0.25">
      <c r="A68" s="17">
        <f t="shared" si="0"/>
        <v>39933</v>
      </c>
      <c r="B68" s="22">
        <v>5.68</v>
      </c>
      <c r="C68" s="22"/>
      <c r="D68" s="22"/>
    </row>
    <row r="69" spans="1:4" x14ac:dyDescent="0.25">
      <c r="A69" s="17">
        <f t="shared" si="0"/>
        <v>39964</v>
      </c>
      <c r="B69" s="22">
        <v>5.71</v>
      </c>
      <c r="C69" s="22"/>
      <c r="D69" s="22"/>
    </row>
    <row r="70" spans="1:4" x14ac:dyDescent="0.25">
      <c r="A70" s="17">
        <f t="shared" si="0"/>
        <v>39994</v>
      </c>
      <c r="B70" s="22">
        <v>5.71</v>
      </c>
      <c r="C70" s="22"/>
      <c r="D70" s="22"/>
    </row>
    <row r="71" spans="1:4" x14ac:dyDescent="0.25">
      <c r="A71" s="17">
        <f t="shared" ref="A71:A134" si="1">EOMONTH(A70,1)</f>
        <v>40025</v>
      </c>
      <c r="B71" s="22">
        <v>5.75</v>
      </c>
      <c r="C71" s="22"/>
      <c r="D71" s="22"/>
    </row>
    <row r="72" spans="1:4" x14ac:dyDescent="0.25">
      <c r="A72" s="17">
        <f t="shared" si="1"/>
        <v>40056</v>
      </c>
      <c r="B72" s="22">
        <v>5.73</v>
      </c>
      <c r="C72" s="22"/>
      <c r="D72" s="22"/>
    </row>
    <row r="73" spans="1:4" x14ac:dyDescent="0.25">
      <c r="A73" s="17">
        <f t="shared" si="1"/>
        <v>40086</v>
      </c>
      <c r="B73" s="22">
        <v>5.71</v>
      </c>
      <c r="C73" s="22"/>
      <c r="D73" s="22"/>
    </row>
    <row r="74" spans="1:4" x14ac:dyDescent="0.25">
      <c r="A74" s="17">
        <f t="shared" si="1"/>
        <v>40117</v>
      </c>
      <c r="B74" s="22">
        <v>5.69</v>
      </c>
      <c r="C74" s="22"/>
      <c r="D74" s="22"/>
    </row>
    <row r="75" spans="1:4" x14ac:dyDescent="0.25">
      <c r="A75" s="17">
        <f t="shared" si="1"/>
        <v>40147</v>
      </c>
      <c r="B75" s="22">
        <v>5.67</v>
      </c>
      <c r="C75" s="22"/>
      <c r="D75" s="22"/>
    </row>
    <row r="76" spans="1:4" x14ac:dyDescent="0.25">
      <c r="A76" s="17">
        <f t="shared" si="1"/>
        <v>40178</v>
      </c>
      <c r="B76" s="22">
        <v>5.66</v>
      </c>
      <c r="C76" s="22"/>
      <c r="D76" s="22"/>
    </row>
    <row r="77" spans="1:4" x14ac:dyDescent="0.25">
      <c r="A77" s="17">
        <f t="shared" si="1"/>
        <v>40209</v>
      </c>
      <c r="B77" s="22">
        <v>5.52</v>
      </c>
      <c r="C77" s="22"/>
      <c r="D77" s="22"/>
    </row>
    <row r="78" spans="1:4" x14ac:dyDescent="0.25">
      <c r="A78" s="17">
        <f t="shared" si="1"/>
        <v>40237</v>
      </c>
      <c r="B78" s="22">
        <v>5.47</v>
      </c>
      <c r="C78" s="22"/>
      <c r="D78" s="22"/>
    </row>
    <row r="79" spans="1:4" x14ac:dyDescent="0.25">
      <c r="A79" s="17">
        <f t="shared" si="1"/>
        <v>40268</v>
      </c>
      <c r="B79" s="22">
        <v>5.4</v>
      </c>
      <c r="C79" s="22"/>
      <c r="D79" s="22"/>
    </row>
    <row r="80" spans="1:4" x14ac:dyDescent="0.25">
      <c r="A80" s="17">
        <f t="shared" si="1"/>
        <v>40298</v>
      </c>
      <c r="B80" s="22">
        <v>5.3</v>
      </c>
      <c r="C80" s="22"/>
      <c r="D80" s="22"/>
    </row>
    <row r="81" spans="1:4" x14ac:dyDescent="0.25">
      <c r="A81" s="17">
        <f t="shared" si="1"/>
        <v>40329</v>
      </c>
      <c r="B81" s="22">
        <v>5.13</v>
      </c>
      <c r="C81" s="22"/>
      <c r="D81" s="22"/>
    </row>
    <row r="82" spans="1:4" x14ac:dyDescent="0.25">
      <c r="A82" s="17">
        <f t="shared" si="1"/>
        <v>40359</v>
      </c>
      <c r="B82" s="22">
        <v>5.01</v>
      </c>
      <c r="C82" s="22"/>
      <c r="D82" s="22"/>
    </row>
    <row r="83" spans="1:4" x14ac:dyDescent="0.25">
      <c r="A83" s="17">
        <f t="shared" si="1"/>
        <v>40390</v>
      </c>
      <c r="B83" s="22">
        <v>4.91</v>
      </c>
      <c r="C83" s="22"/>
      <c r="D83" s="22"/>
    </row>
    <row r="84" spans="1:4" x14ac:dyDescent="0.25">
      <c r="A84" s="17">
        <f t="shared" si="1"/>
        <v>40421</v>
      </c>
      <c r="B84" s="22">
        <v>4.87</v>
      </c>
      <c r="C84" s="22"/>
      <c r="D84" s="22"/>
    </row>
    <row r="85" spans="1:4" x14ac:dyDescent="0.25">
      <c r="A85" s="17">
        <f t="shared" si="1"/>
        <v>40451</v>
      </c>
      <c r="B85" s="22">
        <v>4.6500000000000004</v>
      </c>
      <c r="C85" s="22"/>
      <c r="D85" s="22"/>
    </row>
    <row r="86" spans="1:4" x14ac:dyDescent="0.25">
      <c r="A86" s="17">
        <f t="shared" si="1"/>
        <v>40482</v>
      </c>
      <c r="B86" s="22">
        <v>4.5599999999999996</v>
      </c>
      <c r="C86" s="22"/>
      <c r="D86" s="22"/>
    </row>
    <row r="87" spans="1:4" x14ac:dyDescent="0.25">
      <c r="A87" s="17">
        <f t="shared" si="1"/>
        <v>40512</v>
      </c>
      <c r="B87" s="22">
        <v>4.47</v>
      </c>
      <c r="C87" s="22"/>
      <c r="D87" s="22"/>
    </row>
    <row r="88" spans="1:4" x14ac:dyDescent="0.25">
      <c r="A88" s="17">
        <f t="shared" si="1"/>
        <v>40543</v>
      </c>
      <c r="B88" s="22">
        <v>4.4000000000000004</v>
      </c>
      <c r="C88" s="22"/>
      <c r="D88" s="22"/>
    </row>
    <row r="89" spans="1:4" x14ac:dyDescent="0.25">
      <c r="A89" s="17">
        <f t="shared" si="1"/>
        <v>40574</v>
      </c>
      <c r="B89" s="22">
        <v>4.37</v>
      </c>
      <c r="C89" s="22"/>
      <c r="D89" s="22"/>
    </row>
    <row r="90" spans="1:4" x14ac:dyDescent="0.25">
      <c r="A90" s="17">
        <f t="shared" si="1"/>
        <v>40602</v>
      </c>
      <c r="B90" s="22">
        <v>4.4000000000000004</v>
      </c>
      <c r="C90" s="22"/>
      <c r="D90" s="22"/>
    </row>
    <row r="91" spans="1:4" x14ac:dyDescent="0.25">
      <c r="A91" s="17">
        <f t="shared" si="1"/>
        <v>40633</v>
      </c>
      <c r="B91" s="22">
        <v>4.32</v>
      </c>
      <c r="C91" s="22"/>
      <c r="D91" s="22"/>
    </row>
    <row r="92" spans="1:4" x14ac:dyDescent="0.25">
      <c r="A92" s="17">
        <f t="shared" si="1"/>
        <v>40663</v>
      </c>
      <c r="B92" s="22">
        <v>4.32</v>
      </c>
      <c r="C92" s="22"/>
      <c r="D92" s="22"/>
    </row>
    <row r="93" spans="1:4" x14ac:dyDescent="0.25">
      <c r="A93" s="17">
        <f t="shared" si="1"/>
        <v>40694</v>
      </c>
      <c r="B93" s="22">
        <v>4.24</v>
      </c>
      <c r="C93" s="22"/>
      <c r="D93" s="22"/>
    </row>
    <row r="94" spans="1:4" x14ac:dyDescent="0.25">
      <c r="A94" s="17">
        <f t="shared" si="1"/>
        <v>40724</v>
      </c>
      <c r="B94" s="22">
        <v>4.2300000000000004</v>
      </c>
      <c r="C94" s="22"/>
      <c r="D94" s="22"/>
    </row>
    <row r="95" spans="1:4" x14ac:dyDescent="0.25">
      <c r="A95" s="17">
        <f t="shared" si="1"/>
        <v>40755</v>
      </c>
      <c r="B95" s="22">
        <v>4.2</v>
      </c>
      <c r="C95" s="22"/>
      <c r="D95" s="22"/>
    </row>
    <row r="96" spans="1:4" x14ac:dyDescent="0.25">
      <c r="A96" s="17">
        <f t="shared" si="1"/>
        <v>40786</v>
      </c>
      <c r="B96" s="22">
        <v>4.1900000000000004</v>
      </c>
      <c r="C96" s="22"/>
      <c r="D96" s="22"/>
    </row>
    <row r="97" spans="1:4" x14ac:dyDescent="0.25">
      <c r="A97" s="17">
        <f t="shared" si="1"/>
        <v>40816</v>
      </c>
      <c r="B97" s="22">
        <v>4.04</v>
      </c>
      <c r="C97" s="22"/>
      <c r="D97" s="22"/>
    </row>
    <row r="98" spans="1:4" x14ac:dyDescent="0.25">
      <c r="A98" s="17">
        <f t="shared" si="1"/>
        <v>40847</v>
      </c>
      <c r="B98" s="22">
        <v>3.91</v>
      </c>
      <c r="C98" s="22"/>
      <c r="D98" s="22"/>
    </row>
    <row r="99" spans="1:4" x14ac:dyDescent="0.25">
      <c r="A99" s="17">
        <f t="shared" si="1"/>
        <v>40877</v>
      </c>
      <c r="B99" s="22">
        <v>3.76</v>
      </c>
      <c r="C99" s="22"/>
      <c r="D99" s="22"/>
    </row>
    <row r="100" spans="1:4" x14ac:dyDescent="0.25">
      <c r="A100" s="17">
        <f t="shared" si="1"/>
        <v>40908</v>
      </c>
      <c r="B100" s="22">
        <v>3.72</v>
      </c>
      <c r="C100" s="22"/>
      <c r="D100" s="22"/>
    </row>
    <row r="101" spans="1:4" x14ac:dyDescent="0.25">
      <c r="A101" s="17">
        <f t="shared" si="1"/>
        <v>40939</v>
      </c>
      <c r="B101" s="22">
        <v>3.72</v>
      </c>
      <c r="C101" s="22"/>
      <c r="D101" s="22"/>
    </row>
    <row r="102" spans="1:4" x14ac:dyDescent="0.25">
      <c r="A102" s="17">
        <f t="shared" si="1"/>
        <v>40968</v>
      </c>
      <c r="B102" s="22">
        <v>3.73</v>
      </c>
      <c r="C102" s="22"/>
      <c r="D102" s="22"/>
    </row>
    <row r="103" spans="1:4" x14ac:dyDescent="0.25">
      <c r="A103" s="17">
        <f t="shared" si="1"/>
        <v>40999</v>
      </c>
      <c r="B103" s="22">
        <v>3.75</v>
      </c>
      <c r="C103" s="22"/>
      <c r="D103" s="22"/>
    </row>
    <row r="104" spans="1:4" x14ac:dyDescent="0.25">
      <c r="A104" s="17">
        <f t="shared" si="1"/>
        <v>41029</v>
      </c>
      <c r="B104" s="22">
        <v>3.81</v>
      </c>
      <c r="C104" s="22"/>
      <c r="D104" s="22"/>
    </row>
    <row r="105" spans="1:4" x14ac:dyDescent="0.25">
      <c r="A105" s="17">
        <f t="shared" si="1"/>
        <v>41060</v>
      </c>
      <c r="B105" s="22">
        <v>3.76</v>
      </c>
      <c r="C105" s="22"/>
      <c r="D105" s="22"/>
    </row>
    <row r="106" spans="1:4" x14ac:dyDescent="0.25">
      <c r="A106" s="17">
        <f t="shared" si="1"/>
        <v>41090</v>
      </c>
      <c r="B106" s="22">
        <v>3.71</v>
      </c>
      <c r="C106" s="22"/>
      <c r="D106" s="22"/>
    </row>
    <row r="107" spans="1:4" x14ac:dyDescent="0.25">
      <c r="A107" s="17">
        <f t="shared" si="1"/>
        <v>41121</v>
      </c>
      <c r="B107" s="22">
        <v>3.65</v>
      </c>
      <c r="C107" s="22"/>
      <c r="D107" s="22"/>
    </row>
    <row r="108" spans="1:4" x14ac:dyDescent="0.25">
      <c r="A108" s="17">
        <f t="shared" si="1"/>
        <v>41152</v>
      </c>
      <c r="B108" s="22">
        <v>3.61</v>
      </c>
      <c r="C108" s="22"/>
      <c r="D108" s="22"/>
    </row>
    <row r="109" spans="1:4" x14ac:dyDescent="0.25">
      <c r="A109" s="17">
        <f t="shared" si="1"/>
        <v>41182</v>
      </c>
      <c r="B109" s="22">
        <v>3.59</v>
      </c>
      <c r="C109" s="22"/>
      <c r="D109" s="22"/>
    </row>
    <row r="110" spans="1:4" x14ac:dyDescent="0.25">
      <c r="A110" s="17">
        <f t="shared" si="1"/>
        <v>41213</v>
      </c>
      <c r="B110" s="22">
        <v>3.48</v>
      </c>
      <c r="C110" s="22"/>
      <c r="D110" s="22"/>
    </row>
    <row r="111" spans="1:4" x14ac:dyDescent="0.25">
      <c r="A111" s="17">
        <f t="shared" si="1"/>
        <v>41243</v>
      </c>
      <c r="B111" s="22">
        <v>3.34</v>
      </c>
      <c r="C111" s="22"/>
      <c r="D111" s="22"/>
    </row>
    <row r="112" spans="1:4" x14ac:dyDescent="0.25">
      <c r="A112" s="17">
        <f t="shared" si="1"/>
        <v>41274</v>
      </c>
      <c r="B112" s="22">
        <v>3.28</v>
      </c>
      <c r="C112" s="22"/>
      <c r="D112" s="22"/>
    </row>
    <row r="113" spans="1:4" x14ac:dyDescent="0.25">
      <c r="A113" s="17">
        <f t="shared" si="1"/>
        <v>41305</v>
      </c>
      <c r="B113" s="22">
        <v>3.35</v>
      </c>
      <c r="C113" s="22"/>
      <c r="D113" s="22"/>
    </row>
    <row r="114" spans="1:4" x14ac:dyDescent="0.25">
      <c r="A114" s="17">
        <f t="shared" si="1"/>
        <v>41333</v>
      </c>
      <c r="B114" s="22">
        <v>3.38</v>
      </c>
      <c r="C114" s="22"/>
      <c r="D114" s="22"/>
    </row>
    <row r="115" spans="1:4" x14ac:dyDescent="0.25">
      <c r="A115" s="17">
        <f t="shared" si="1"/>
        <v>41364</v>
      </c>
      <c r="B115" s="22">
        <v>3.28</v>
      </c>
      <c r="C115" s="22"/>
      <c r="D115" s="22"/>
    </row>
    <row r="116" spans="1:4" x14ac:dyDescent="0.25">
      <c r="A116" s="17">
        <f t="shared" si="1"/>
        <v>41394</v>
      </c>
      <c r="B116" s="22">
        <v>3.21</v>
      </c>
      <c r="C116" s="22"/>
      <c r="D116" s="22"/>
    </row>
    <row r="117" spans="1:4" x14ac:dyDescent="0.25">
      <c r="A117" s="17">
        <f t="shared" si="1"/>
        <v>41425</v>
      </c>
      <c r="B117" s="22">
        <v>3.13</v>
      </c>
      <c r="C117" s="22"/>
      <c r="D117" s="22"/>
    </row>
    <row r="118" spans="1:4" x14ac:dyDescent="0.25">
      <c r="A118" s="17">
        <f t="shared" si="1"/>
        <v>41455</v>
      </c>
      <c r="B118" s="22">
        <v>3.06</v>
      </c>
      <c r="C118" s="22"/>
      <c r="D118" s="22"/>
    </row>
    <row r="119" spans="1:4" x14ac:dyDescent="0.25">
      <c r="A119" s="17">
        <f t="shared" si="1"/>
        <v>41486</v>
      </c>
      <c r="B119" s="22">
        <v>3.12</v>
      </c>
      <c r="C119" s="22"/>
      <c r="D119" s="22"/>
    </row>
    <row r="120" spans="1:4" x14ac:dyDescent="0.25">
      <c r="A120" s="17">
        <f t="shared" si="1"/>
        <v>41517</v>
      </c>
      <c r="B120" s="22">
        <v>3.14</v>
      </c>
      <c r="C120" s="22"/>
      <c r="D120" s="22"/>
    </row>
    <row r="121" spans="1:4" x14ac:dyDescent="0.25">
      <c r="A121" s="17">
        <f t="shared" si="1"/>
        <v>41547</v>
      </c>
      <c r="B121" s="22">
        <v>3.1</v>
      </c>
      <c r="C121" s="22"/>
      <c r="D121" s="22"/>
    </row>
    <row r="122" spans="1:4" x14ac:dyDescent="0.25">
      <c r="A122" s="17">
        <f t="shared" si="1"/>
        <v>41578</v>
      </c>
      <c r="B122" s="22">
        <v>3.17</v>
      </c>
      <c r="C122" s="22"/>
      <c r="D122" s="22"/>
    </row>
    <row r="123" spans="1:4" x14ac:dyDescent="0.25">
      <c r="A123" s="17">
        <f t="shared" si="1"/>
        <v>41608</v>
      </c>
      <c r="B123" s="22">
        <v>3.16</v>
      </c>
      <c r="C123" s="22"/>
      <c r="D123" s="22"/>
    </row>
    <row r="124" spans="1:4" x14ac:dyDescent="0.25">
      <c r="A124" s="17">
        <f t="shared" si="1"/>
        <v>41639</v>
      </c>
      <c r="B124" s="22">
        <v>3.15</v>
      </c>
      <c r="C124" s="22"/>
      <c r="D124" s="22"/>
    </row>
    <row r="125" spans="1:4" x14ac:dyDescent="0.25">
      <c r="A125" s="17">
        <f t="shared" si="1"/>
        <v>41670</v>
      </c>
      <c r="B125" s="22">
        <v>3.29</v>
      </c>
      <c r="C125" s="22">
        <v>3.2</v>
      </c>
      <c r="D125" s="22"/>
    </row>
    <row r="126" spans="1:4" x14ac:dyDescent="0.25">
      <c r="A126" s="17">
        <f t="shared" si="1"/>
        <v>41698</v>
      </c>
      <c r="B126" s="22">
        <v>3.23</v>
      </c>
      <c r="C126" s="22">
        <v>3.13</v>
      </c>
      <c r="D126" s="22"/>
    </row>
    <row r="127" spans="1:4" x14ac:dyDescent="0.25">
      <c r="A127" s="17">
        <f t="shared" si="1"/>
        <v>41729</v>
      </c>
      <c r="B127" s="22">
        <v>3.1</v>
      </c>
      <c r="C127" s="22">
        <v>2.99</v>
      </c>
      <c r="D127" s="22"/>
    </row>
    <row r="128" spans="1:4" x14ac:dyDescent="0.25">
      <c r="A128" s="17">
        <f t="shared" si="1"/>
        <v>41759</v>
      </c>
      <c r="B128" s="22">
        <v>3.05</v>
      </c>
      <c r="C128" s="22">
        <v>2.97</v>
      </c>
      <c r="D128" s="22"/>
    </row>
    <row r="129" spans="1:4" x14ac:dyDescent="0.25">
      <c r="A129" s="17">
        <f t="shared" si="1"/>
        <v>41790</v>
      </c>
      <c r="B129" s="22">
        <v>3</v>
      </c>
      <c r="C129" s="22">
        <v>2.88</v>
      </c>
      <c r="D129" s="22"/>
    </row>
    <row r="130" spans="1:4" x14ac:dyDescent="0.25">
      <c r="A130" s="17">
        <f t="shared" si="1"/>
        <v>41820</v>
      </c>
      <c r="B130" s="22">
        <v>2.95</v>
      </c>
      <c r="C130" s="22">
        <v>2.83</v>
      </c>
      <c r="D130" s="22"/>
    </row>
    <row r="131" spans="1:4" x14ac:dyDescent="0.25">
      <c r="A131" s="17">
        <f t="shared" si="1"/>
        <v>41851</v>
      </c>
      <c r="B131" s="22">
        <v>2.9</v>
      </c>
      <c r="C131" s="22">
        <v>2.76</v>
      </c>
      <c r="D131" s="22"/>
    </row>
    <row r="132" spans="1:4" x14ac:dyDescent="0.25">
      <c r="A132" s="17">
        <f t="shared" si="1"/>
        <v>41882</v>
      </c>
      <c r="B132" s="22">
        <v>2.87</v>
      </c>
      <c r="C132" s="22">
        <v>2.72</v>
      </c>
      <c r="D132" s="22"/>
    </row>
    <row r="133" spans="1:4" x14ac:dyDescent="0.25">
      <c r="A133" s="17">
        <f t="shared" si="1"/>
        <v>41912</v>
      </c>
      <c r="B133" s="22">
        <v>2.77</v>
      </c>
      <c r="C133" s="22">
        <v>2.56</v>
      </c>
      <c r="D133" s="22"/>
    </row>
    <row r="134" spans="1:4" x14ac:dyDescent="0.25">
      <c r="A134" s="17">
        <f t="shared" si="1"/>
        <v>41943</v>
      </c>
      <c r="B134" s="22">
        <v>2.75</v>
      </c>
      <c r="C134" s="22">
        <v>2.57</v>
      </c>
      <c r="D134" s="22"/>
    </row>
    <row r="135" spans="1:4" x14ac:dyDescent="0.25">
      <c r="A135" s="17">
        <f t="shared" ref="A135:A139" si="2">EOMONTH(A134,1)</f>
        <v>41973</v>
      </c>
      <c r="B135" s="22">
        <v>2.66</v>
      </c>
      <c r="C135" s="22">
        <v>2.5</v>
      </c>
      <c r="D135" s="22"/>
    </row>
    <row r="136" spans="1:4" x14ac:dyDescent="0.25">
      <c r="A136" s="17">
        <f t="shared" si="2"/>
        <v>42004</v>
      </c>
      <c r="B136" s="22">
        <v>2.57</v>
      </c>
      <c r="C136" s="22">
        <v>2.4</v>
      </c>
      <c r="D136" s="22"/>
    </row>
    <row r="137" spans="1:4" x14ac:dyDescent="0.25">
      <c r="A137" s="17">
        <f t="shared" si="2"/>
        <v>42035</v>
      </c>
      <c r="B137" s="22">
        <v>2.65</v>
      </c>
      <c r="C137" s="22">
        <v>2.46</v>
      </c>
      <c r="D137" s="22"/>
    </row>
    <row r="138" spans="1:4" x14ac:dyDescent="0.25">
      <c r="A138" s="17">
        <f t="shared" si="2"/>
        <v>42063</v>
      </c>
      <c r="B138" s="22">
        <v>2.5099999999999998</v>
      </c>
      <c r="C138" s="22">
        <v>2.34</v>
      </c>
      <c r="D138" s="22"/>
    </row>
    <row r="139" spans="1:4" x14ac:dyDescent="0.25">
      <c r="A139" s="17">
        <f t="shared" si="2"/>
        <v>42094</v>
      </c>
      <c r="B139" s="22">
        <v>2.38</v>
      </c>
      <c r="C139" s="22">
        <v>2.19</v>
      </c>
      <c r="D139" s="22"/>
    </row>
    <row r="140" spans="1:4" x14ac:dyDescent="0.25">
      <c r="A140" s="17">
        <f>EOMONTH(A139,1)</f>
        <v>42124</v>
      </c>
      <c r="B140" s="22">
        <v>2.37</v>
      </c>
      <c r="C140" s="22">
        <v>2.15</v>
      </c>
      <c r="D140" s="22"/>
    </row>
    <row r="141" spans="1:4" x14ac:dyDescent="0.25">
      <c r="A141" s="17">
        <f t="shared" ref="A141:A154" si="3">EOMONTH(A140,1)</f>
        <v>42155</v>
      </c>
      <c r="B141" s="22">
        <v>2.2999999999999998</v>
      </c>
      <c r="C141" s="22">
        <v>2.1</v>
      </c>
      <c r="D141" s="22"/>
    </row>
    <row r="142" spans="1:4" x14ac:dyDescent="0.25">
      <c r="A142" s="17">
        <f t="shared" si="3"/>
        <v>42185</v>
      </c>
      <c r="B142" s="22">
        <v>2.25</v>
      </c>
      <c r="C142" s="22">
        <v>2.0699999999999998</v>
      </c>
      <c r="D142" s="22"/>
    </row>
    <row r="143" spans="1:4" x14ac:dyDescent="0.25">
      <c r="A143" s="17">
        <f t="shared" si="3"/>
        <v>42216</v>
      </c>
      <c r="B143" s="22">
        <v>2.2999999999999998</v>
      </c>
      <c r="C143" s="22">
        <v>2.11</v>
      </c>
      <c r="D143" s="22"/>
    </row>
    <row r="144" spans="1:4" x14ac:dyDescent="0.25">
      <c r="A144" s="17">
        <f t="shared" si="3"/>
        <v>42247</v>
      </c>
      <c r="B144" s="22">
        <v>2.29</v>
      </c>
      <c r="C144" s="22">
        <v>2.13</v>
      </c>
      <c r="D144" s="22"/>
    </row>
    <row r="145" spans="1:4" x14ac:dyDescent="0.25">
      <c r="A145" s="17">
        <f t="shared" si="3"/>
        <v>42277</v>
      </c>
      <c r="B145" s="22">
        <v>2.2999999999999998</v>
      </c>
      <c r="C145" s="22">
        <v>2.14</v>
      </c>
      <c r="D145" s="22"/>
    </row>
    <row r="146" spans="1:4" x14ac:dyDescent="0.25">
      <c r="A146" s="17">
        <f t="shared" si="3"/>
        <v>42308</v>
      </c>
      <c r="B146" s="22">
        <v>2.3199999999999998</v>
      </c>
      <c r="C146" s="22">
        <v>2.16</v>
      </c>
      <c r="D146" s="22"/>
    </row>
    <row r="147" spans="1:4" x14ac:dyDescent="0.25">
      <c r="A147" s="17">
        <f t="shared" si="3"/>
        <v>42338</v>
      </c>
      <c r="B147" s="22">
        <v>2.2799999999999998</v>
      </c>
      <c r="C147" s="22">
        <v>2.11</v>
      </c>
      <c r="D147" s="22"/>
    </row>
    <row r="148" spans="1:4" x14ac:dyDescent="0.25">
      <c r="A148" s="17">
        <f t="shared" si="3"/>
        <v>42369</v>
      </c>
      <c r="B148" s="22">
        <v>2.2200000000000002</v>
      </c>
      <c r="C148" s="22">
        <v>2.09</v>
      </c>
      <c r="D148" s="22"/>
    </row>
    <row r="149" spans="1:4" x14ac:dyDescent="0.25">
      <c r="A149" s="17">
        <f t="shared" si="3"/>
        <v>42400</v>
      </c>
      <c r="B149" s="22">
        <v>2.2999999999999998</v>
      </c>
      <c r="C149" s="22">
        <v>2.08</v>
      </c>
      <c r="D149" s="22"/>
    </row>
    <row r="150" spans="1:4" x14ac:dyDescent="0.25">
      <c r="A150" s="17">
        <f t="shared" si="3"/>
        <v>42429</v>
      </c>
      <c r="B150" s="22">
        <v>2.25</v>
      </c>
      <c r="C150" s="22">
        <v>2.0699999999999998</v>
      </c>
      <c r="D150" s="22"/>
    </row>
    <row r="151" spans="1:4" x14ac:dyDescent="0.25">
      <c r="A151" s="17">
        <f t="shared" si="3"/>
        <v>42460</v>
      </c>
      <c r="B151" s="22">
        <v>2.16</v>
      </c>
      <c r="C151" s="22">
        <v>2.0099999999999998</v>
      </c>
      <c r="D151" s="22"/>
    </row>
    <row r="152" spans="1:4" x14ac:dyDescent="0.25">
      <c r="A152" s="17">
        <f t="shared" si="3"/>
        <v>42490</v>
      </c>
      <c r="B152" s="22">
        <v>2.17</v>
      </c>
      <c r="C152" s="22">
        <v>2.02</v>
      </c>
      <c r="D152" s="22"/>
    </row>
    <row r="153" spans="1:4" x14ac:dyDescent="0.25">
      <c r="A153" s="17">
        <f t="shared" si="3"/>
        <v>42521</v>
      </c>
      <c r="B153" s="22">
        <v>2.12</v>
      </c>
      <c r="C153" s="22">
        <v>1.95</v>
      </c>
      <c r="D153" s="22"/>
    </row>
    <row r="154" spans="1:4" x14ac:dyDescent="0.25">
      <c r="A154" s="17">
        <f t="shared" si="3"/>
        <v>42551</v>
      </c>
      <c r="B154" s="22">
        <v>2.0699999999999998</v>
      </c>
      <c r="C154" s="22">
        <v>1.93</v>
      </c>
      <c r="D154" s="22"/>
    </row>
    <row r="155" spans="1:4" x14ac:dyDescent="0.25">
      <c r="A155" s="17">
        <f>EOMONTH(A154,1)</f>
        <v>42582</v>
      </c>
      <c r="B155" s="22">
        <v>2.1</v>
      </c>
      <c r="C155" s="22">
        <v>1.93</v>
      </c>
      <c r="D155" s="22"/>
    </row>
    <row r="156" spans="1:4" x14ac:dyDescent="0.25">
      <c r="A156" s="17">
        <f t="shared" ref="A156:A171" si="4">EOMONTH(A155,1)</f>
        <v>42613</v>
      </c>
      <c r="B156" s="22">
        <v>2.0299999999999998</v>
      </c>
      <c r="C156" s="22">
        <v>1.89</v>
      </c>
      <c r="D156" s="22"/>
    </row>
    <row r="157" spans="1:4" x14ac:dyDescent="0.25">
      <c r="A157" s="17">
        <f t="shared" si="4"/>
        <v>42643</v>
      </c>
      <c r="B157" s="22">
        <v>2</v>
      </c>
      <c r="C157" s="22">
        <v>1.86</v>
      </c>
      <c r="D157" s="22"/>
    </row>
    <row r="158" spans="1:4" x14ac:dyDescent="0.25">
      <c r="A158" s="17">
        <f t="shared" si="4"/>
        <v>42674</v>
      </c>
      <c r="B158" s="22">
        <v>2</v>
      </c>
      <c r="C158" s="22">
        <v>1.86</v>
      </c>
      <c r="D158" s="22"/>
    </row>
    <row r="159" spans="1:4" x14ac:dyDescent="0.25">
      <c r="A159" s="17">
        <f t="shared" si="4"/>
        <v>42704</v>
      </c>
      <c r="B159" s="22">
        <v>1.91</v>
      </c>
      <c r="C159" s="22">
        <v>1.81</v>
      </c>
      <c r="D159" s="22"/>
    </row>
    <row r="160" spans="1:4" x14ac:dyDescent="0.25">
      <c r="A160" s="17">
        <f t="shared" si="4"/>
        <v>42735</v>
      </c>
      <c r="B160" s="22">
        <v>1.96</v>
      </c>
      <c r="C160" s="22">
        <v>1.8</v>
      </c>
      <c r="D160" s="22"/>
    </row>
    <row r="161" spans="1:4" x14ac:dyDescent="0.25">
      <c r="A161" s="17">
        <f t="shared" si="4"/>
        <v>42766</v>
      </c>
      <c r="B161" s="22">
        <v>2.06</v>
      </c>
      <c r="C161" s="22">
        <v>1.87</v>
      </c>
      <c r="D161" s="22"/>
    </row>
    <row r="162" spans="1:4" x14ac:dyDescent="0.25">
      <c r="A162" s="17">
        <f t="shared" si="4"/>
        <v>42794</v>
      </c>
      <c r="B162" s="22">
        <v>2.02</v>
      </c>
      <c r="C162" s="22">
        <v>1.91</v>
      </c>
      <c r="D162" s="22"/>
    </row>
    <row r="163" spans="1:4" x14ac:dyDescent="0.25">
      <c r="A163" s="17">
        <f t="shared" si="4"/>
        <v>42825</v>
      </c>
      <c r="B163" s="22">
        <v>2.06</v>
      </c>
      <c r="C163" s="22">
        <v>1.97</v>
      </c>
      <c r="D163" s="22"/>
    </row>
    <row r="164" spans="1:4" x14ac:dyDescent="0.25">
      <c r="A164" s="17">
        <f t="shared" si="4"/>
        <v>42855</v>
      </c>
      <c r="B164" s="22">
        <v>2.09</v>
      </c>
      <c r="C164" s="22">
        <v>2.02</v>
      </c>
      <c r="D164" s="22"/>
    </row>
    <row r="165" spans="1:4" x14ac:dyDescent="0.25">
      <c r="A165" s="17">
        <f t="shared" si="4"/>
        <v>42886</v>
      </c>
      <c r="B165" s="22">
        <v>2.1</v>
      </c>
      <c r="C165" s="22">
        <v>2.04</v>
      </c>
      <c r="D165" s="22"/>
    </row>
    <row r="166" spans="1:4" x14ac:dyDescent="0.25">
      <c r="A166" s="17">
        <f t="shared" si="4"/>
        <v>42916</v>
      </c>
      <c r="B166" s="22">
        <v>2.11</v>
      </c>
      <c r="C166" s="22">
        <v>2.0499999999999998</v>
      </c>
      <c r="D166" s="22"/>
    </row>
    <row r="167" spans="1:4" x14ac:dyDescent="0.25">
      <c r="A167" s="17">
        <f t="shared" si="4"/>
        <v>42947</v>
      </c>
      <c r="B167" s="22">
        <v>2.11</v>
      </c>
      <c r="C167" s="22">
        <v>2.0499999999999998</v>
      </c>
      <c r="D167" s="22"/>
    </row>
    <row r="168" spans="1:4" x14ac:dyDescent="0.25">
      <c r="A168" s="17">
        <f t="shared" si="4"/>
        <v>42978</v>
      </c>
      <c r="B168" s="22">
        <v>2.1</v>
      </c>
      <c r="C168" s="22">
        <v>2.04</v>
      </c>
      <c r="D168" s="22"/>
    </row>
    <row r="169" spans="1:4" x14ac:dyDescent="0.25">
      <c r="A169" s="17">
        <f t="shared" si="4"/>
        <v>43008</v>
      </c>
      <c r="B169" s="22">
        <v>2.12</v>
      </c>
      <c r="C169" s="22">
        <v>2.0499999999999998</v>
      </c>
      <c r="D169" s="22"/>
    </row>
    <row r="170" spans="1:4" x14ac:dyDescent="0.25">
      <c r="A170" s="17">
        <f t="shared" si="4"/>
        <v>43039</v>
      </c>
      <c r="B170" s="22">
        <v>2.17</v>
      </c>
      <c r="C170" s="22">
        <v>2.11</v>
      </c>
      <c r="D170" s="22"/>
    </row>
    <row r="171" spans="1:4" x14ac:dyDescent="0.25">
      <c r="A171" s="17">
        <f t="shared" si="4"/>
        <v>43069</v>
      </c>
      <c r="B171" s="22">
        <v>2.19</v>
      </c>
      <c r="C171" s="22">
        <v>2.15</v>
      </c>
      <c r="D171" s="22"/>
    </row>
    <row r="172" spans="1:4" x14ac:dyDescent="0.25">
      <c r="A172" s="17">
        <f>EOMONTH(A171,1)</f>
        <v>43100</v>
      </c>
      <c r="B172" s="22">
        <v>2.2200000000000002</v>
      </c>
      <c r="C172" s="22">
        <v>2.19</v>
      </c>
      <c r="D172" s="22"/>
    </row>
    <row r="173" spans="1:4" x14ac:dyDescent="0.25">
      <c r="A173" s="17">
        <f t="shared" ref="A173:A199" si="5">EOMONTH(A172,1)</f>
        <v>43131</v>
      </c>
      <c r="B173" s="22">
        <v>2.2999999999999998</v>
      </c>
      <c r="C173" s="22">
        <v>2.2599999999999998</v>
      </c>
      <c r="D173" s="22"/>
    </row>
    <row r="174" spans="1:4" x14ac:dyDescent="0.25">
      <c r="A174" s="17">
        <f t="shared" si="5"/>
        <v>43159</v>
      </c>
      <c r="B174" s="22">
        <v>2.3199999999999998</v>
      </c>
      <c r="C174" s="22">
        <v>2.33</v>
      </c>
      <c r="D174" s="22"/>
    </row>
    <row r="175" spans="1:4" x14ac:dyDescent="0.25">
      <c r="A175" s="17">
        <f t="shared" si="5"/>
        <v>43190</v>
      </c>
      <c r="B175" s="22">
        <v>2.41</v>
      </c>
      <c r="C175" s="22">
        <v>2.44</v>
      </c>
      <c r="D175" s="22"/>
    </row>
    <row r="176" spans="1:4" x14ac:dyDescent="0.25">
      <c r="A176" s="17">
        <f t="shared" si="5"/>
        <v>43220</v>
      </c>
      <c r="B176" s="22">
        <v>2.44</v>
      </c>
      <c r="C176" s="22">
        <v>2.48</v>
      </c>
      <c r="D176" s="22"/>
    </row>
    <row r="177" spans="1:4" x14ac:dyDescent="0.25">
      <c r="A177" s="17">
        <f t="shared" si="5"/>
        <v>43251</v>
      </c>
      <c r="B177" s="22">
        <v>2.4300000000000002</v>
      </c>
      <c r="C177" s="22">
        <v>2.4900000000000002</v>
      </c>
      <c r="D177" s="22"/>
    </row>
    <row r="178" spans="1:4" x14ac:dyDescent="0.25">
      <c r="A178" s="17">
        <f t="shared" si="5"/>
        <v>43281</v>
      </c>
      <c r="B178" s="22">
        <v>2.4300000000000002</v>
      </c>
      <c r="C178" s="22">
        <v>2.48</v>
      </c>
      <c r="D178" s="22"/>
    </row>
    <row r="179" spans="1:4" x14ac:dyDescent="0.25">
      <c r="A179" s="17">
        <f t="shared" si="5"/>
        <v>43312</v>
      </c>
      <c r="B179" s="22">
        <v>2.4500000000000002</v>
      </c>
      <c r="C179" s="22">
        <v>2.4900000000000002</v>
      </c>
      <c r="D179" s="22"/>
    </row>
    <row r="180" spans="1:4" x14ac:dyDescent="0.25">
      <c r="A180" s="17">
        <f t="shared" si="5"/>
        <v>43343</v>
      </c>
      <c r="B180" s="22">
        <v>2.4900000000000002</v>
      </c>
      <c r="C180" s="22">
        <v>2.5299999999999998</v>
      </c>
      <c r="D180" s="22"/>
    </row>
    <row r="181" spans="1:4" x14ac:dyDescent="0.25">
      <c r="A181" s="17">
        <f t="shared" si="5"/>
        <v>43373</v>
      </c>
      <c r="B181" s="22">
        <v>2.54</v>
      </c>
      <c r="C181" s="22">
        <v>2.58</v>
      </c>
      <c r="D181" s="22"/>
    </row>
    <row r="182" spans="1:4" x14ac:dyDescent="0.25">
      <c r="A182" s="17">
        <f t="shared" si="5"/>
        <v>43404</v>
      </c>
      <c r="B182" s="22">
        <v>2.61</v>
      </c>
      <c r="C182" s="22">
        <v>2.67</v>
      </c>
      <c r="D182" s="22"/>
    </row>
    <row r="183" spans="1:4" x14ac:dyDescent="0.25">
      <c r="A183" s="17">
        <f t="shared" si="5"/>
        <v>43434</v>
      </c>
      <c r="B183" s="22">
        <v>2.68</v>
      </c>
      <c r="C183" s="22">
        <v>2.78</v>
      </c>
      <c r="D183" s="22"/>
    </row>
    <row r="184" spans="1:4" x14ac:dyDescent="0.25">
      <c r="A184" s="17">
        <f t="shared" si="5"/>
        <v>43465</v>
      </c>
      <c r="B184" s="22">
        <v>2.79</v>
      </c>
      <c r="C184" s="22">
        <v>2.91</v>
      </c>
      <c r="D184" s="22"/>
    </row>
    <row r="185" spans="1:4" x14ac:dyDescent="0.25">
      <c r="A185" s="17">
        <f t="shared" si="5"/>
        <v>43496</v>
      </c>
      <c r="B185" s="22">
        <v>2.79</v>
      </c>
      <c r="C185" s="22">
        <v>2.97</v>
      </c>
      <c r="D185" s="22"/>
    </row>
    <row r="186" spans="1:4" x14ac:dyDescent="0.25">
      <c r="A186" s="17">
        <f t="shared" si="5"/>
        <v>43524</v>
      </c>
      <c r="B186" s="22">
        <v>2.82</v>
      </c>
      <c r="C186" s="22">
        <v>2.99</v>
      </c>
      <c r="D186" s="22"/>
    </row>
    <row r="187" spans="1:4" x14ac:dyDescent="0.25">
      <c r="A187" s="17">
        <f t="shared" si="5"/>
        <v>43555</v>
      </c>
      <c r="B187" s="22">
        <v>2.8</v>
      </c>
      <c r="C187" s="22">
        <v>2.92</v>
      </c>
      <c r="D187" s="22"/>
    </row>
    <row r="188" spans="1:4" x14ac:dyDescent="0.25">
      <c r="A188" s="17">
        <f t="shared" si="5"/>
        <v>43585</v>
      </c>
      <c r="B188" s="22">
        <v>2.76</v>
      </c>
      <c r="C188" s="22">
        <v>2.86</v>
      </c>
      <c r="D188" s="22"/>
    </row>
    <row r="189" spans="1:4" x14ac:dyDescent="0.25">
      <c r="A189" s="17">
        <f t="shared" si="5"/>
        <v>43616</v>
      </c>
      <c r="B189" s="22">
        <v>2.75</v>
      </c>
      <c r="C189" s="22">
        <v>2.82</v>
      </c>
      <c r="D189" s="22"/>
    </row>
    <row r="190" spans="1:4" x14ac:dyDescent="0.25">
      <c r="A190" s="17">
        <f t="shared" si="5"/>
        <v>43646</v>
      </c>
      <c r="B190" s="22">
        <v>2.71</v>
      </c>
      <c r="C190" s="22">
        <v>2.76</v>
      </c>
      <c r="D190" s="22"/>
    </row>
    <row r="191" spans="1:4" x14ac:dyDescent="0.25">
      <c r="A191" s="17">
        <f t="shared" si="5"/>
        <v>43677</v>
      </c>
      <c r="B191" s="22">
        <v>2.65</v>
      </c>
      <c r="C191" s="22">
        <v>2.69</v>
      </c>
      <c r="D191" s="22"/>
    </row>
    <row r="192" spans="1:4" x14ac:dyDescent="0.25">
      <c r="A192" s="17">
        <f t="shared" si="5"/>
        <v>43708</v>
      </c>
      <c r="B192" s="22">
        <v>2.61</v>
      </c>
      <c r="C192" s="22">
        <v>2.64</v>
      </c>
      <c r="D192" s="22"/>
    </row>
    <row r="193" spans="1:6" x14ac:dyDescent="0.25">
      <c r="A193" s="17">
        <f t="shared" si="5"/>
        <v>43738</v>
      </c>
      <c r="B193" s="22">
        <v>2.4900000000000002</v>
      </c>
      <c r="C193" s="22">
        <v>2.4900000000000002</v>
      </c>
      <c r="D193" s="22"/>
    </row>
    <row r="194" spans="1:6" x14ac:dyDescent="0.25">
      <c r="A194" s="17">
        <f t="shared" si="5"/>
        <v>43769</v>
      </c>
      <c r="B194" s="22">
        <v>2.42</v>
      </c>
      <c r="C194" s="22">
        <v>2.4</v>
      </c>
      <c r="D194" s="22"/>
    </row>
    <row r="195" spans="1:6" x14ac:dyDescent="0.25">
      <c r="A195" s="17">
        <f t="shared" si="5"/>
        <v>43799</v>
      </c>
      <c r="B195" s="22">
        <v>2.38</v>
      </c>
      <c r="C195" s="22">
        <v>2.36</v>
      </c>
      <c r="D195" s="22"/>
    </row>
    <row r="196" spans="1:6" x14ac:dyDescent="0.25">
      <c r="A196" s="17">
        <f t="shared" si="5"/>
        <v>43830</v>
      </c>
      <c r="B196" s="22">
        <v>2.35</v>
      </c>
      <c r="C196" s="22">
        <v>2.35</v>
      </c>
      <c r="D196" s="22"/>
    </row>
    <row r="197" spans="1:6" x14ac:dyDescent="0.25">
      <c r="A197" s="17">
        <f t="shared" si="5"/>
        <v>43861</v>
      </c>
      <c r="B197" s="22">
        <v>2.38</v>
      </c>
      <c r="C197" s="22">
        <v>2.36</v>
      </c>
      <c r="D197" s="22">
        <f>'ČBA Hypomonitor – Cely sektor'!I7</f>
        <v>2.3608547339539832</v>
      </c>
    </row>
    <row r="198" spans="1:6" x14ac:dyDescent="0.25">
      <c r="A198" s="17">
        <f t="shared" si="5"/>
        <v>43890</v>
      </c>
      <c r="B198" s="22">
        <v>2.4300000000000002</v>
      </c>
      <c r="C198" s="22">
        <v>2.4300000000000002</v>
      </c>
      <c r="D198" s="22">
        <f>'ČBA Hypomonitor – Cely sektor'!I8</f>
        <v>2.420600617795488</v>
      </c>
    </row>
    <row r="199" spans="1:6" x14ac:dyDescent="0.25">
      <c r="A199" s="17">
        <f t="shared" si="5"/>
        <v>43921</v>
      </c>
      <c r="B199" s="22">
        <v>2.42</v>
      </c>
      <c r="C199" s="22">
        <v>2.44</v>
      </c>
      <c r="D199" s="22">
        <f>'ČBA Hypomonitor – Cely sektor'!I9</f>
        <v>2.4242578720499393</v>
      </c>
    </row>
    <row r="200" spans="1:6" x14ac:dyDescent="0.25">
      <c r="A200" s="17">
        <f>EOMONTH(A199,1)</f>
        <v>43951</v>
      </c>
      <c r="B200" s="22">
        <v>2.37</v>
      </c>
      <c r="C200" s="22">
        <v>2.38</v>
      </c>
      <c r="D200" s="22">
        <f>'ČBA Hypomonitor – Cely sektor'!I10</f>
        <v>2.3656421777732262</v>
      </c>
    </row>
    <row r="201" spans="1:6" x14ac:dyDescent="0.25">
      <c r="A201" s="17">
        <f t="shared" ref="A201:A212" si="6">EOMONTH(A200,1)</f>
        <v>43982</v>
      </c>
      <c r="B201" s="22">
        <v>2.39</v>
      </c>
      <c r="C201" s="22">
        <v>2.2999999999999998</v>
      </c>
      <c r="D201" s="22">
        <f>'ČBA Hypomonitor – Cely sektor'!I11</f>
        <v>2.2871270697682111</v>
      </c>
    </row>
    <row r="202" spans="1:6" x14ac:dyDescent="0.25">
      <c r="A202" s="17">
        <f t="shared" si="6"/>
        <v>44012</v>
      </c>
      <c r="B202" s="22">
        <v>2.2999999999999998</v>
      </c>
      <c r="C202" s="22">
        <v>2.21</v>
      </c>
      <c r="D202" s="22">
        <f>'ČBA Hypomonitor – Cely sektor'!I12</f>
        <v>2.1978509315374741</v>
      </c>
    </row>
    <row r="203" spans="1:6" x14ac:dyDescent="0.25">
      <c r="A203" s="17">
        <f t="shared" si="6"/>
        <v>44043</v>
      </c>
      <c r="B203" s="22">
        <v>2.23</v>
      </c>
      <c r="C203" s="22">
        <v>2.13</v>
      </c>
      <c r="D203" s="22">
        <f>'ČBA Hypomonitor – Cely sektor'!I13</f>
        <v>2.1358243306606695</v>
      </c>
    </row>
    <row r="204" spans="1:6" x14ac:dyDescent="0.25">
      <c r="A204" s="17">
        <f t="shared" si="6"/>
        <v>44074</v>
      </c>
      <c r="B204" s="22">
        <v>2.17</v>
      </c>
      <c r="C204" s="22">
        <v>2.1</v>
      </c>
      <c r="D204" s="22">
        <f>'ČBA Hypomonitor – Cely sektor'!I14</f>
        <v>2.1098770548904344</v>
      </c>
    </row>
    <row r="205" spans="1:6" x14ac:dyDescent="0.25">
      <c r="A205" s="17">
        <f t="shared" si="6"/>
        <v>44104</v>
      </c>
      <c r="B205" s="22">
        <v>2.12</v>
      </c>
      <c r="C205" s="22">
        <v>2.0699999999999998</v>
      </c>
      <c r="D205" s="22">
        <f>'ČBA Hypomonitor – Cely sektor'!I15</f>
        <v>2.0769697492654866</v>
      </c>
    </row>
    <row r="206" spans="1:6" ht="19.5" x14ac:dyDescent="0.3">
      <c r="A206" s="17">
        <f t="shared" si="6"/>
        <v>44135</v>
      </c>
      <c r="B206" s="22">
        <v>2.08</v>
      </c>
      <c r="C206" s="22">
        <v>2.0299999999999998</v>
      </c>
      <c r="D206" s="22">
        <f>'ČBA Hypomonitor – Cely sektor'!I16</f>
        <v>2.0355851377765015</v>
      </c>
      <c r="F206" s="39"/>
    </row>
    <row r="207" spans="1:6" x14ac:dyDescent="0.25">
      <c r="A207" s="17">
        <f t="shared" si="6"/>
        <v>44165</v>
      </c>
      <c r="B207" s="22">
        <v>2.04</v>
      </c>
      <c r="C207" s="22">
        <v>1.99</v>
      </c>
      <c r="D207" s="22">
        <f>'ČBA Hypomonitor – Cely sektor'!I17</f>
        <v>1.9929021486054639</v>
      </c>
    </row>
    <row r="208" spans="1:6" x14ac:dyDescent="0.25">
      <c r="A208" s="17">
        <f t="shared" si="6"/>
        <v>44196</v>
      </c>
      <c r="B208" s="22">
        <v>2.0099999999999998</v>
      </c>
      <c r="C208" s="22">
        <v>1.96</v>
      </c>
      <c r="D208" s="22">
        <f>'ČBA Hypomonitor – Cely sektor'!I18</f>
        <v>1.9747751950333787</v>
      </c>
    </row>
    <row r="209" spans="1:6" x14ac:dyDescent="0.25">
      <c r="A209" s="17">
        <f t="shared" si="6"/>
        <v>44227</v>
      </c>
      <c r="B209" s="22">
        <v>1.99</v>
      </c>
      <c r="C209" s="22">
        <v>1.93</v>
      </c>
      <c r="D209" s="22">
        <f>'ČBA Hypomonitor – Cely sektor'!I19</f>
        <v>1.9504859507856065</v>
      </c>
    </row>
    <row r="210" spans="1:6" x14ac:dyDescent="0.25">
      <c r="A210" s="17">
        <f t="shared" si="6"/>
        <v>44255</v>
      </c>
      <c r="B210" s="22">
        <v>1.99</v>
      </c>
      <c r="C210" s="22">
        <v>1.94</v>
      </c>
      <c r="D210" s="22">
        <f>'ČBA Hypomonitor – Cely sektor'!I20</f>
        <v>1.9513851682325805</v>
      </c>
    </row>
    <row r="211" spans="1:6" x14ac:dyDescent="0.25">
      <c r="A211" s="17">
        <f t="shared" si="6"/>
        <v>44286</v>
      </c>
      <c r="B211" s="22">
        <v>1.98</v>
      </c>
      <c r="C211" s="22">
        <v>1.95</v>
      </c>
      <c r="D211" s="22">
        <f>'ČBA Hypomonitor – Cely sektor'!I21</f>
        <v>1.9643209636773027</v>
      </c>
    </row>
    <row r="212" spans="1:6" x14ac:dyDescent="0.25">
      <c r="A212" s="17">
        <f t="shared" si="6"/>
        <v>44316</v>
      </c>
      <c r="B212" s="22">
        <v>2.0099999999999998</v>
      </c>
      <c r="C212" s="22">
        <v>1.99</v>
      </c>
      <c r="D212" s="22">
        <f>'ČBA Hypomonitor – Cely sektor'!I22</f>
        <v>1.9980247855358573</v>
      </c>
    </row>
    <row r="213" spans="1:6" x14ac:dyDescent="0.25">
      <c r="A213" s="17">
        <f>EOMONTH(A212,1)</f>
        <v>44347</v>
      </c>
      <c r="B213" s="22">
        <v>2.06</v>
      </c>
      <c r="C213" s="22">
        <v>2.0499999999999998</v>
      </c>
      <c r="D213" s="22">
        <f>'ČBA Hypomonitor – Cely sektor'!I23</f>
        <v>2.0700934285896042</v>
      </c>
    </row>
    <row r="214" spans="1:6" x14ac:dyDescent="0.25">
      <c r="A214" s="17">
        <f t="shared" ref="A214:A254" si="7">EOMONTH(A213,1)</f>
        <v>44377</v>
      </c>
      <c r="B214" s="22">
        <v>2.12</v>
      </c>
      <c r="C214" s="22">
        <v>2.13</v>
      </c>
      <c r="D214" s="22">
        <f>'ČBA Hypomonitor – Cely sektor'!I24</f>
        <v>2.1341830259123373</v>
      </c>
    </row>
    <row r="215" spans="1:6" x14ac:dyDescent="0.25">
      <c r="A215" s="17">
        <f t="shared" si="7"/>
        <v>44408</v>
      </c>
      <c r="B215" s="22">
        <v>2.2000000000000002</v>
      </c>
      <c r="C215" s="22">
        <v>2.2200000000000002</v>
      </c>
      <c r="D215" s="22">
        <f>'ČBA Hypomonitor – Cely sektor'!I25</f>
        <v>2.2212618413409753</v>
      </c>
    </row>
    <row r="216" spans="1:6" x14ac:dyDescent="0.25">
      <c r="A216" s="17">
        <f t="shared" si="7"/>
        <v>44439</v>
      </c>
      <c r="B216" s="22">
        <v>2.27</v>
      </c>
      <c r="C216" s="22">
        <v>2.31</v>
      </c>
      <c r="D216" s="22">
        <f>'ČBA Hypomonitor – Cely sektor'!I26</f>
        <v>2.3153304615078834</v>
      </c>
    </row>
    <row r="217" spans="1:6" ht="19.5" x14ac:dyDescent="0.3">
      <c r="A217" s="17">
        <f t="shared" si="7"/>
        <v>44469</v>
      </c>
      <c r="B217" s="22">
        <v>2.37</v>
      </c>
      <c r="C217" s="22">
        <v>2.42</v>
      </c>
      <c r="D217" s="22">
        <f>'ČBA Hypomonitor – Cely sektor'!I27</f>
        <v>2.4302008435003519</v>
      </c>
      <c r="F217" s="39" t="s">
        <v>52</v>
      </c>
    </row>
    <row r="218" spans="1:6" x14ac:dyDescent="0.25">
      <c r="A218" s="17">
        <f t="shared" si="7"/>
        <v>44500</v>
      </c>
      <c r="B218" s="18">
        <v>2.48</v>
      </c>
      <c r="C218" s="22">
        <v>2.54</v>
      </c>
      <c r="D218" s="22">
        <f>'ČBA Hypomonitor – Cely sektor'!I28</f>
        <v>2.5422964195124065</v>
      </c>
    </row>
    <row r="219" spans="1:6" x14ac:dyDescent="0.25">
      <c r="A219" s="17">
        <f t="shared" si="7"/>
        <v>44530</v>
      </c>
      <c r="B219" s="18">
        <v>2.63</v>
      </c>
      <c r="C219" s="22">
        <v>2.71</v>
      </c>
      <c r="D219" s="22">
        <f>'ČBA Hypomonitor – Cely sektor'!I29</f>
        <v>2.7026796741586585</v>
      </c>
    </row>
    <row r="220" spans="1:6" x14ac:dyDescent="0.25">
      <c r="A220" s="17">
        <f t="shared" si="7"/>
        <v>44561</v>
      </c>
      <c r="B220" s="18">
        <v>2.85</v>
      </c>
      <c r="C220" s="22">
        <v>3.01</v>
      </c>
      <c r="D220" s="22">
        <f>'ČBA Hypomonitor – Cely sektor'!I30</f>
        <v>2.9970672731181733</v>
      </c>
    </row>
    <row r="221" spans="1:6" x14ac:dyDescent="0.25">
      <c r="A221" s="17">
        <f t="shared" si="7"/>
        <v>44592</v>
      </c>
      <c r="B221" s="18">
        <v>3.16</v>
      </c>
      <c r="C221" s="22">
        <v>3.4</v>
      </c>
      <c r="D221" s="22">
        <f>'ČBA Hypomonitor – Cely sektor'!I31</f>
        <v>3.3861847190609131</v>
      </c>
    </row>
    <row r="222" spans="1:6" x14ac:dyDescent="0.25">
      <c r="A222" s="17">
        <f t="shared" si="7"/>
        <v>44620</v>
      </c>
      <c r="B222" s="18">
        <v>3.46</v>
      </c>
      <c r="C222" s="18">
        <v>3.85</v>
      </c>
      <c r="D222" s="22">
        <f>'ČBA Hypomonitor – Cely sektor'!I32</f>
        <v>3.8364811917760142</v>
      </c>
    </row>
    <row r="223" spans="1:6" x14ac:dyDescent="0.25">
      <c r="A223" s="17">
        <f t="shared" si="7"/>
        <v>44651</v>
      </c>
      <c r="B223" s="18">
        <v>3.73</v>
      </c>
      <c r="C223" s="18">
        <v>4.1900000000000004</v>
      </c>
      <c r="D223" s="22">
        <f>'ČBA Hypomonitor – Cely sektor'!I33</f>
        <v>4.1493708136598295</v>
      </c>
    </row>
    <row r="224" spans="1:6" x14ac:dyDescent="0.25">
      <c r="A224" s="17">
        <f t="shared" si="7"/>
        <v>44681</v>
      </c>
      <c r="B224" s="18">
        <v>3.86</v>
      </c>
      <c r="C224" s="18">
        <v>4.42</v>
      </c>
      <c r="D224" s="22">
        <f>'ČBA Hypomonitor – Cely sektor'!I34</f>
        <v>4.3925788665237064</v>
      </c>
    </row>
    <row r="225" spans="1:7" x14ac:dyDescent="0.25">
      <c r="A225" s="17">
        <f t="shared" si="7"/>
        <v>44712</v>
      </c>
      <c r="B225" s="18">
        <v>4.04</v>
      </c>
      <c r="C225" s="18">
        <v>4.67</v>
      </c>
      <c r="D225" s="22">
        <f>'ČBA Hypomonitor – Cely sektor'!I35</f>
        <v>4.6359934964102996</v>
      </c>
    </row>
    <row r="226" spans="1:7" x14ac:dyDescent="0.25">
      <c r="A226" s="17">
        <f t="shared" si="7"/>
        <v>44742</v>
      </c>
      <c r="B226" s="18">
        <v>4.26</v>
      </c>
      <c r="C226" s="18">
        <v>5.05</v>
      </c>
      <c r="D226" s="22">
        <f>'ČBA Hypomonitor – Cely sektor'!I36</f>
        <v>5.0126572238264151</v>
      </c>
    </row>
    <row r="227" spans="1:7" x14ac:dyDescent="0.25">
      <c r="A227" s="17">
        <f t="shared" si="7"/>
        <v>44773</v>
      </c>
      <c r="B227" s="18">
        <v>4.53</v>
      </c>
      <c r="C227" s="18">
        <v>5.49</v>
      </c>
      <c r="D227" s="22">
        <f>'ČBA Hypomonitor – Cely sektor'!I37</f>
        <v>5.4227717182026351</v>
      </c>
    </row>
    <row r="228" spans="1:7" x14ac:dyDescent="0.25">
      <c r="A228" s="17">
        <f t="shared" si="7"/>
        <v>44804</v>
      </c>
      <c r="B228" s="18">
        <v>4.55</v>
      </c>
      <c r="C228" s="18">
        <v>5.85</v>
      </c>
      <c r="D228" s="22">
        <f>'ČBA Hypomonitor – Cely sektor'!I38</f>
        <v>5.7609349188184442</v>
      </c>
    </row>
    <row r="229" spans="1:7" x14ac:dyDescent="0.25">
      <c r="A229" s="17">
        <f t="shared" si="7"/>
        <v>44834</v>
      </c>
      <c r="B229" s="18">
        <v>4.6399999999999997</v>
      </c>
      <c r="C229" s="18">
        <v>5.91</v>
      </c>
      <c r="D229" s="22">
        <f>'ČBA Hypomonitor – Cely sektor'!I39</f>
        <v>5.8256281095178499</v>
      </c>
    </row>
    <row r="230" spans="1:7" x14ac:dyDescent="0.25">
      <c r="A230" s="17">
        <f t="shared" si="7"/>
        <v>44865</v>
      </c>
      <c r="B230" s="18">
        <v>4.63</v>
      </c>
      <c r="C230" s="18">
        <v>5.97</v>
      </c>
      <c r="D230" s="22">
        <f>'ČBA Hypomonitor – Cely sektor'!I40</f>
        <v>5.8574535963610073</v>
      </c>
    </row>
    <row r="231" spans="1:7" x14ac:dyDescent="0.25">
      <c r="A231" s="17">
        <f t="shared" si="7"/>
        <v>44895</v>
      </c>
      <c r="B231" s="18">
        <v>4.6100000000000003</v>
      </c>
      <c r="C231" s="18">
        <v>6.07</v>
      </c>
      <c r="D231" s="22">
        <f>'ČBA Hypomonitor – Cely sektor'!I41</f>
        <v>5.9633147998238929</v>
      </c>
    </row>
    <row r="232" spans="1:7" x14ac:dyDescent="0.25">
      <c r="A232" s="17">
        <f t="shared" si="7"/>
        <v>44926</v>
      </c>
      <c r="B232" s="18">
        <v>4.68</v>
      </c>
      <c r="C232" s="18">
        <v>6.08</v>
      </c>
      <c r="D232" s="22">
        <f>'ČBA Hypomonitor – Cely sektor'!I42</f>
        <v>5.9827677270901871</v>
      </c>
    </row>
    <row r="233" spans="1:7" x14ac:dyDescent="0.25">
      <c r="A233" s="17">
        <f t="shared" si="7"/>
        <v>44957</v>
      </c>
      <c r="B233" s="18">
        <v>4.6399999999999997</v>
      </c>
      <c r="C233" s="18">
        <v>6.03</v>
      </c>
      <c r="D233" s="22">
        <f>'ČBA Hypomonitor – Cely sektor'!I43</f>
        <v>5.9276595592692702</v>
      </c>
      <c r="G233" s="36"/>
    </row>
    <row r="234" spans="1:7" x14ac:dyDescent="0.25">
      <c r="A234" s="17">
        <f t="shared" si="7"/>
        <v>44985</v>
      </c>
      <c r="B234" s="18">
        <v>4.8499999999999996</v>
      </c>
      <c r="C234" s="18">
        <v>5.98</v>
      </c>
      <c r="D234" s="22">
        <f>'ČBA Hypomonitor – Cely sektor'!I44</f>
        <v>5.8953614304893938</v>
      </c>
      <c r="F234" s="36" t="s">
        <v>53</v>
      </c>
    </row>
    <row r="235" spans="1:7" x14ac:dyDescent="0.25">
      <c r="A235" s="17">
        <f t="shared" si="7"/>
        <v>45016</v>
      </c>
      <c r="B235" s="18">
        <v>4.99</v>
      </c>
      <c r="C235" s="18">
        <v>5.94</v>
      </c>
      <c r="D235" s="22">
        <f>'ČBA Hypomonitor – Cely sektor'!I45</f>
        <v>5.8606686114000972</v>
      </c>
    </row>
    <row r="236" spans="1:7" x14ac:dyDescent="0.25">
      <c r="A236" s="17">
        <f t="shared" si="7"/>
        <v>45046</v>
      </c>
      <c r="B236" s="18">
        <v>5.12</v>
      </c>
      <c r="C236" s="18">
        <v>5.98</v>
      </c>
      <c r="D236" s="22">
        <f>'ČBA Hypomonitor – Cely sektor'!I46</f>
        <v>5.8897134025736602</v>
      </c>
    </row>
    <row r="237" spans="1:7" ht="19.5" x14ac:dyDescent="0.3">
      <c r="A237" s="17">
        <f t="shared" si="7"/>
        <v>45077</v>
      </c>
      <c r="B237" s="18">
        <v>5.13</v>
      </c>
      <c r="C237" s="18">
        <v>5.99</v>
      </c>
      <c r="D237" s="22">
        <f>'ČBA Hypomonitor – Cely sektor'!I47</f>
        <v>5.8986681493522539</v>
      </c>
      <c r="F237" s="39" t="s">
        <v>24</v>
      </c>
    </row>
    <row r="238" spans="1:7" x14ac:dyDescent="0.25">
      <c r="A238" s="17">
        <f t="shared" si="7"/>
        <v>45107</v>
      </c>
      <c r="B238" s="18">
        <v>5.23</v>
      </c>
      <c r="C238" s="18">
        <v>5.96</v>
      </c>
      <c r="D238" s="22">
        <f>'ČBA Hypomonitor – Cely sektor'!I48</f>
        <v>5.8600236855699182</v>
      </c>
    </row>
    <row r="239" spans="1:7" x14ac:dyDescent="0.25">
      <c r="A239" s="17">
        <f t="shared" si="7"/>
        <v>45138</v>
      </c>
      <c r="B239" s="18">
        <v>5.28</v>
      </c>
      <c r="C239" s="18">
        <v>5.9</v>
      </c>
      <c r="D239" s="22">
        <f>'ČBA Hypomonitor – Cely sektor'!I49</f>
        <v>5.8007670973456191</v>
      </c>
    </row>
    <row r="240" spans="1:7" x14ac:dyDescent="0.25">
      <c r="A240" s="17">
        <f t="shared" si="7"/>
        <v>45169</v>
      </c>
      <c r="B240" s="18">
        <v>5.33</v>
      </c>
      <c r="C240" s="18">
        <v>5.87</v>
      </c>
      <c r="D240" s="22">
        <f>'ČBA Hypomonitor – Cely sektor'!I50</f>
        <v>5.7838288068002344</v>
      </c>
    </row>
    <row r="241" spans="1:7" x14ac:dyDescent="0.25">
      <c r="A241" s="17">
        <f t="shared" si="7"/>
        <v>45199</v>
      </c>
      <c r="B241" s="18">
        <v>5.34</v>
      </c>
      <c r="C241" s="18">
        <v>5.83</v>
      </c>
      <c r="D241" s="22">
        <f>'ČBA Hypomonitor – Cely sektor'!I51</f>
        <v>5.7351580350971441</v>
      </c>
    </row>
    <row r="242" spans="1:7" x14ac:dyDescent="0.25">
      <c r="A242" s="17">
        <f t="shared" si="7"/>
        <v>45230</v>
      </c>
      <c r="B242" s="18">
        <v>5.31</v>
      </c>
      <c r="C242" s="18">
        <v>5.79</v>
      </c>
      <c r="D242" s="22">
        <f>'ČBA Hypomonitor – Cely sektor'!I52</f>
        <v>5.7058128330630637</v>
      </c>
    </row>
    <row r="243" spans="1:7" x14ac:dyDescent="0.25">
      <c r="A243" s="17">
        <f t="shared" si="7"/>
        <v>45260</v>
      </c>
      <c r="B243" s="18">
        <v>5.31</v>
      </c>
      <c r="C243" s="18">
        <v>5.76</v>
      </c>
      <c r="D243" s="22">
        <f>'ČBA Hypomonitor – Cely sektor'!I53</f>
        <v>5.6731400825886826</v>
      </c>
    </row>
    <row r="244" spans="1:7" x14ac:dyDescent="0.25">
      <c r="A244" s="17">
        <f t="shared" si="7"/>
        <v>45291</v>
      </c>
      <c r="B244" s="18">
        <v>5.31</v>
      </c>
      <c r="C244" s="18">
        <v>5.73</v>
      </c>
      <c r="D244" s="22">
        <f>'ČBA Hypomonitor – Cely sektor'!I54</f>
        <v>5.6457167774453554</v>
      </c>
    </row>
    <row r="245" spans="1:7" x14ac:dyDescent="0.25">
      <c r="A245" s="17">
        <f t="shared" si="7"/>
        <v>45322</v>
      </c>
      <c r="B245" s="18">
        <v>5.12</v>
      </c>
      <c r="C245" s="18">
        <v>5.62</v>
      </c>
      <c r="D245" s="22">
        <f>'ČBA Hypomonitor – Cely sektor'!I55</f>
        <v>5.5356322645389273</v>
      </c>
    </row>
    <row r="246" spans="1:7" x14ac:dyDescent="0.25">
      <c r="A246" s="17">
        <f t="shared" si="7"/>
        <v>45351</v>
      </c>
      <c r="B246" s="18">
        <v>5.08</v>
      </c>
      <c r="C246" s="18">
        <v>5.46</v>
      </c>
      <c r="D246" s="22">
        <f>'ČBA Hypomonitor – Cely sektor'!I56</f>
        <v>5.3609233299649048</v>
      </c>
    </row>
    <row r="247" spans="1:7" x14ac:dyDescent="0.25">
      <c r="A247" s="17">
        <f t="shared" si="7"/>
        <v>45382</v>
      </c>
      <c r="B247" s="18">
        <v>5.05</v>
      </c>
      <c r="C247" s="18">
        <v>5.29</v>
      </c>
      <c r="D247" s="22">
        <f>'ČBA Hypomonitor – Cely sektor'!I57</f>
        <v>5.1933907606478709</v>
      </c>
    </row>
    <row r="248" spans="1:7" x14ac:dyDescent="0.25">
      <c r="A248" s="17">
        <f t="shared" si="7"/>
        <v>45412</v>
      </c>
      <c r="B248" s="18">
        <v>4.93</v>
      </c>
      <c r="C248" s="18">
        <v>5.19</v>
      </c>
      <c r="D248" s="22">
        <f>'ČBA Hypomonitor – Cely sektor'!I58</f>
        <v>5.0937423369400676</v>
      </c>
    </row>
    <row r="249" spans="1:7" x14ac:dyDescent="0.25">
      <c r="A249" s="17">
        <f t="shared" si="7"/>
        <v>45443</v>
      </c>
      <c r="B249" s="18">
        <v>4.9000000000000004</v>
      </c>
      <c r="C249" s="18">
        <v>5.15</v>
      </c>
      <c r="D249" s="22">
        <f>'ČBA Hypomonitor – Cely sektor'!I59</f>
        <v>5.0646526278622579</v>
      </c>
    </row>
    <row r="250" spans="1:7" x14ac:dyDescent="0.25">
      <c r="A250" s="17">
        <f t="shared" si="7"/>
        <v>45473</v>
      </c>
      <c r="B250" s="18">
        <v>4.92</v>
      </c>
      <c r="C250" s="18">
        <v>5.14</v>
      </c>
      <c r="D250" s="22">
        <f>'ČBA Hypomonitor – Cely sektor'!I60</f>
        <v>5.0533845488285642</v>
      </c>
    </row>
    <row r="251" spans="1:7" x14ac:dyDescent="0.25">
      <c r="A251" s="17">
        <f t="shared" si="7"/>
        <v>45504</v>
      </c>
      <c r="B251" s="18">
        <v>4.95</v>
      </c>
      <c r="C251" s="18">
        <v>5.17</v>
      </c>
      <c r="D251" s="22">
        <f>'ČBA Hypomonitor – Cely sektor'!I61</f>
        <v>5.0672026969385264</v>
      </c>
    </row>
    <row r="252" spans="1:7" x14ac:dyDescent="0.25">
      <c r="A252" s="17">
        <f t="shared" si="7"/>
        <v>45535</v>
      </c>
      <c r="B252" s="18">
        <v>4.93</v>
      </c>
      <c r="C252" s="18">
        <v>5.07</v>
      </c>
      <c r="D252" s="22">
        <f>'ČBA Hypomonitor – Cely sektor'!I62</f>
        <v>4.9804266544801346</v>
      </c>
    </row>
    <row r="253" spans="1:7" x14ac:dyDescent="0.25">
      <c r="A253" s="17">
        <f t="shared" si="7"/>
        <v>45565</v>
      </c>
      <c r="B253" s="18">
        <v>4.8600000000000003</v>
      </c>
      <c r="C253" s="18">
        <v>5.05</v>
      </c>
      <c r="D253" s="22">
        <f>'ČBA Hypomonitor – Cely sektor'!I63</f>
        <v>4.9565742930206458</v>
      </c>
      <c r="F253" s="36" t="s">
        <v>39</v>
      </c>
      <c r="G253" s="36"/>
    </row>
    <row r="254" spans="1:7" x14ac:dyDescent="0.25">
      <c r="A254" s="17">
        <f t="shared" si="7"/>
        <v>45596</v>
      </c>
      <c r="D254" s="94">
        <f>'ČBA Hypomonitor – Cely sektor'!I64</f>
        <v>4.8972764236054527</v>
      </c>
    </row>
    <row r="255" spans="1:7" x14ac:dyDescent="0.25"/>
    <row r="256" spans="1:7" x14ac:dyDescent="0.25"/>
    <row r="257" x14ac:dyDescent="0.25"/>
    <row r="258" x14ac:dyDescent="0.25"/>
    <row r="259" x14ac:dyDescent="0.25"/>
    <row r="260" x14ac:dyDescent="0.25"/>
    <row r="261" x14ac:dyDescent="0.25"/>
  </sheetData>
  <hyperlinks>
    <hyperlink ref="B4" r:id="rId1" location="/cs/display_link/single__SMIRNOOBUVMIRS406CZK011111_" xr:uid="{2EA4381A-0F13-4143-9DCF-23CE6F3F29CA}"/>
    <hyperlink ref="D4" r:id="rId2" xr:uid="{78C0B2F0-BDF7-4911-B812-2DE6F3DFA86E}"/>
    <hyperlink ref="C4" r:id="rId3" location="/cs/display_link/single__SMIRNOOBUVMIRS406CZK013111_"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sheetPr codeName="Sheet4"/>
  <dimension ref="A1:Q44"/>
  <sheetViews>
    <sheetView showGridLines="0" topLeftCell="A5" zoomScaleNormal="100" workbookViewId="0">
      <selection activeCell="Q44" sqref="Q44"/>
    </sheetView>
  </sheetViews>
  <sheetFormatPr defaultColWidth="0" defaultRowHeight="15" zeroHeight="1" x14ac:dyDescent="0.25"/>
  <cols>
    <col min="1" max="1" width="8.85546875" customWidth="1"/>
    <col min="2" max="2" width="10.5703125" bestFit="1" customWidth="1"/>
    <col min="3" max="4" width="8.85546875" customWidth="1"/>
    <col min="5" max="5" width="10.42578125" customWidth="1"/>
    <col min="6" max="8" width="8.85546875" customWidth="1"/>
    <col min="9" max="9" width="1.140625" customWidth="1"/>
    <col min="10" max="12" width="8.85546875" customWidth="1"/>
    <col min="13" max="13" width="10.42578125" customWidth="1"/>
    <col min="14" max="17" width="8.85546875" customWidth="1"/>
    <col min="18" max="16384" width="8.85546875" hidden="1"/>
  </cols>
  <sheetData>
    <row r="1" spans="2:16" x14ac:dyDescent="0.25"/>
    <row r="2" spans="2:16" x14ac:dyDescent="0.25"/>
    <row r="3" spans="2:16" ht="23.1" customHeight="1" x14ac:dyDescent="0.3">
      <c r="B3" s="82"/>
      <c r="C3" s="83" t="s">
        <v>42</v>
      </c>
      <c r="D3" s="82"/>
      <c r="E3" s="82"/>
      <c r="F3" s="82"/>
      <c r="G3" s="82"/>
      <c r="H3" s="82"/>
      <c r="J3" s="84"/>
      <c r="K3" s="85" t="s">
        <v>40</v>
      </c>
      <c r="L3" s="84"/>
      <c r="M3" s="84"/>
      <c r="N3" s="84"/>
      <c r="O3" s="84"/>
      <c r="P3" s="84"/>
    </row>
    <row r="4" spans="2:16" x14ac:dyDescent="0.25"/>
    <row r="5" spans="2:16" s="18" customFormat="1" ht="58.35" customHeight="1" x14ac:dyDescent="0.25">
      <c r="C5" s="41" t="s">
        <v>41</v>
      </c>
      <c r="D5" s="92" t="s">
        <v>44</v>
      </c>
      <c r="E5" s="92" t="s">
        <v>45</v>
      </c>
      <c r="F5" s="3"/>
      <c r="G5" s="3"/>
      <c r="H5" s="3"/>
      <c r="I5" s="3"/>
      <c r="J5" s="3"/>
      <c r="K5" s="41" t="s">
        <v>41</v>
      </c>
      <c r="L5" s="92" t="s">
        <v>44</v>
      </c>
      <c r="M5" s="92" t="s">
        <v>45</v>
      </c>
    </row>
    <row r="6" spans="2:16" x14ac:dyDescent="0.25">
      <c r="B6" s="79">
        <v>44196</v>
      </c>
      <c r="C6" s="86">
        <f>ROUND(SUM('ČBA Hypomonitor – Cely sektor'!C7:C18),1)</f>
        <v>312.5</v>
      </c>
      <c r="D6" s="87">
        <f>ROUND(SUM('ČBA Hypomonitor – Cely sektor'!G7:G18),1)</f>
        <v>224</v>
      </c>
      <c r="E6" s="86">
        <f>ROUND(SUM('ČBA Hypomonitor – Cely sektor'!W7:W18)+SUM('ČBA Hypomonitor – Cely sektor'!AA7:AA18),1)</f>
        <v>88.5</v>
      </c>
      <c r="F6" s="22"/>
      <c r="G6" s="22"/>
      <c r="H6" s="18"/>
      <c r="I6" s="18"/>
      <c r="J6" s="88">
        <v>44196</v>
      </c>
      <c r="K6" s="91">
        <f>SUM('ČBA Hypomonitor – Cely sektor'!B7:B18)</f>
        <v>118285</v>
      </c>
      <c r="L6" s="91">
        <f>SUM('ČBA Hypomonitor – Cely sektor'!F7:F18)</f>
        <v>80796</v>
      </c>
      <c r="M6" s="91">
        <f>SUM('ČBA Hypomonitor – Cely sektor'!V7:V18)+SUM('ČBA Hypomonitor – Cely sektor'!Z7:Z18)</f>
        <v>37489</v>
      </c>
      <c r="N6" s="77"/>
      <c r="P6" s="80"/>
    </row>
    <row r="7" spans="2:16" x14ac:dyDescent="0.25">
      <c r="B7" s="79">
        <f>EOMONTH(B6,12)</f>
        <v>44561</v>
      </c>
      <c r="C7" s="86">
        <f>ROUND(SUM('ČBA Hypomonitor – Cely sektor'!C19:C30),1)</f>
        <v>541.29999999999995</v>
      </c>
      <c r="D7" s="86">
        <f>ROUND(SUM('ČBA Hypomonitor – Cely sektor'!G19:G30),1)</f>
        <v>379.2</v>
      </c>
      <c r="E7" s="87">
        <f>ROUND(SUM('ČBA Hypomonitor – Cely sektor'!W19:W30)+SUM('ČBA Hypomonitor – Cely sektor'!AA19:AA30),1)</f>
        <v>162.1</v>
      </c>
      <c r="F7" s="22"/>
      <c r="G7" s="22"/>
      <c r="H7" s="18"/>
      <c r="I7" s="18"/>
      <c r="J7" s="88">
        <f>EOMONTH(J6,12)</f>
        <v>44561</v>
      </c>
      <c r="K7" s="91">
        <f>SUM('ČBA Hypomonitor – Cely sektor'!B19:B30)</f>
        <v>177870</v>
      </c>
      <c r="L7" s="91">
        <f>SUM('ČBA Hypomonitor – Cely sektor'!F19:F30)</f>
        <v>114320</v>
      </c>
      <c r="M7" s="91">
        <f>SUM('ČBA Hypomonitor – Cely sektor'!V19:V30)+SUM('ČBA Hypomonitor – Cely sektor'!Z19:Z30)</f>
        <v>63550</v>
      </c>
      <c r="N7" s="80"/>
      <c r="P7" s="77"/>
    </row>
    <row r="8" spans="2:16" x14ac:dyDescent="0.25">
      <c r="B8" s="79">
        <f>EOMONTH(B7,12)</f>
        <v>44926</v>
      </c>
      <c r="C8" s="87">
        <f>ROUND(SUM('ČBA Hypomonitor – Cely sektor'!C31:C42),1)</f>
        <v>197.1</v>
      </c>
      <c r="D8" s="87">
        <f>ROUND(SUM('ČBA Hypomonitor – Cely sektor'!G31:G42),1)</f>
        <v>162.19999999999999</v>
      </c>
      <c r="E8" s="86">
        <f>ROUND(SUM('ČBA Hypomonitor – Cely sektor'!W31:W42)+SUM('ČBA Hypomonitor – Cely sektor'!AA31:AA42),1)</f>
        <v>34.9</v>
      </c>
      <c r="F8" s="22"/>
      <c r="G8" s="22"/>
      <c r="H8" s="18"/>
      <c r="I8" s="18"/>
      <c r="J8" s="88">
        <f>EOMONTH(J7,12)</f>
        <v>44926</v>
      </c>
      <c r="K8" s="91">
        <f>SUM('ČBA Hypomonitor – Cely sektor'!B31:B42)</f>
        <v>65985</v>
      </c>
      <c r="L8" s="91">
        <f>SUM('ČBA Hypomonitor – Cely sektor'!F31:F42)</f>
        <v>50769</v>
      </c>
      <c r="M8" s="91">
        <f>SUM('ČBA Hypomonitor – Cely sektor'!V31:V42)+SUM('ČBA Hypomonitor – Cely sektor'!Z31:Z42)</f>
        <v>15216</v>
      </c>
      <c r="N8" s="77"/>
      <c r="P8" s="80"/>
    </row>
    <row r="9" spans="2:16" x14ac:dyDescent="0.25">
      <c r="B9" s="79">
        <f>EOMONTH(B8,12)</f>
        <v>45291</v>
      </c>
      <c r="C9" s="87">
        <f>ROUND(SUM('ČBA Hypomonitor – Cely sektor'!C43:C54),1)</f>
        <v>150.19999999999999</v>
      </c>
      <c r="D9" s="87">
        <f>ROUND(SUM('ČBA Hypomonitor – Cely sektor'!G43:G54),1)</f>
        <v>124.4</v>
      </c>
      <c r="E9" s="86">
        <f>ROUND(SUM('ČBA Hypomonitor – Cely sektor'!W43:W54)+SUM('ČBA Hypomonitor – Cely sektor'!AA43:AA54),1)</f>
        <v>25.8</v>
      </c>
      <c r="J9" s="88">
        <f>EOMONTH(J8,12)</f>
        <v>45291</v>
      </c>
      <c r="K9" s="91">
        <f>SUM('ČBA Hypomonitor – Cely sektor'!B43:B54)</f>
        <v>50771</v>
      </c>
      <c r="L9" s="91">
        <f>SUM('ČBA Hypomonitor – Cely sektor'!F43:F54)</f>
        <v>40174</v>
      </c>
      <c r="M9" s="91">
        <f>SUM('ČBA Hypomonitor – Cely sektor'!V43:V54)+SUM('ČBA Hypomonitor – Cely sektor'!Z43:Z54)</f>
        <v>10597</v>
      </c>
    </row>
    <row r="10" spans="2:16" x14ac:dyDescent="0.25"/>
    <row r="11" spans="2:16" x14ac:dyDescent="0.25">
      <c r="C11" s="105" t="s">
        <v>43</v>
      </c>
      <c r="D11" s="105"/>
      <c r="E11" s="105"/>
      <c r="K11" s="105" t="s">
        <v>43</v>
      </c>
      <c r="L11" s="105"/>
      <c r="M11" s="105"/>
    </row>
    <row r="12" spans="2:16" x14ac:dyDescent="0.25">
      <c r="B12">
        <v>2021</v>
      </c>
      <c r="C12" s="86">
        <f t="shared" ref="C12:E14" si="0">(C7/C6-1)*100</f>
        <v>73.215999999999994</v>
      </c>
      <c r="D12" s="86">
        <f t="shared" si="0"/>
        <v>69.285714285714278</v>
      </c>
      <c r="E12" s="86">
        <f t="shared" si="0"/>
        <v>83.163841807909591</v>
      </c>
      <c r="F12" s="18"/>
      <c r="G12" s="18"/>
      <c r="H12" s="18"/>
      <c r="I12" s="18"/>
      <c r="J12" s="18">
        <v>2021</v>
      </c>
      <c r="K12" s="86">
        <f t="shared" ref="K12:M14" si="1">(K7/K6-1)*100</f>
        <v>50.37409646193516</v>
      </c>
      <c r="L12" s="86">
        <f t="shared" si="1"/>
        <v>41.492153076884989</v>
      </c>
      <c r="M12" s="86">
        <f t="shared" si="1"/>
        <v>69.516391474832616</v>
      </c>
    </row>
    <row r="13" spans="2:16" x14ac:dyDescent="0.25">
      <c r="B13" s="81">
        <v>2022</v>
      </c>
      <c r="C13" s="86">
        <f t="shared" si="0"/>
        <v>-63.587659338629223</v>
      </c>
      <c r="D13" s="86">
        <f t="shared" si="0"/>
        <v>-57.225738396624479</v>
      </c>
      <c r="E13" s="86">
        <f t="shared" si="0"/>
        <v>-78.470080197409004</v>
      </c>
      <c r="F13" s="18"/>
      <c r="G13" s="18"/>
      <c r="H13" s="18"/>
      <c r="I13" s="18"/>
      <c r="J13" s="90">
        <v>2022</v>
      </c>
      <c r="K13" s="86">
        <f t="shared" si="1"/>
        <v>-62.902681733850564</v>
      </c>
      <c r="L13" s="86">
        <f t="shared" si="1"/>
        <v>-55.590447865640314</v>
      </c>
      <c r="M13" s="86">
        <f t="shared" si="1"/>
        <v>-76.056648308418559</v>
      </c>
    </row>
    <row r="14" spans="2:16" x14ac:dyDescent="0.25">
      <c r="B14" s="81">
        <v>2023</v>
      </c>
      <c r="C14" s="89">
        <f t="shared" si="0"/>
        <v>-23.795027904616951</v>
      </c>
      <c r="D14" s="89">
        <f t="shared" si="0"/>
        <v>-23.304562268803942</v>
      </c>
      <c r="E14" s="89">
        <f t="shared" si="0"/>
        <v>-26.074498567335237</v>
      </c>
      <c r="J14" s="90">
        <v>2023</v>
      </c>
      <c r="K14" s="89">
        <f t="shared" si="1"/>
        <v>-23.056755323179512</v>
      </c>
      <c r="L14" s="89">
        <f t="shared" si="1"/>
        <v>-20.869034253186001</v>
      </c>
      <c r="M14" s="89">
        <f t="shared" si="1"/>
        <v>-30.356203995793894</v>
      </c>
    </row>
    <row r="15" spans="2:16" x14ac:dyDescent="0.25"/>
    <row r="16" spans="2:16" x14ac:dyDescent="0.25"/>
    <row r="17" spans="2:10" x14ac:dyDescent="0.25">
      <c r="E17" s="78"/>
    </row>
    <row r="18" spans="2:10" ht="19.5" x14ac:dyDescent="0.3">
      <c r="B18" s="39" t="s">
        <v>42</v>
      </c>
      <c r="E18" s="78"/>
      <c r="J18" s="39" t="s">
        <v>40</v>
      </c>
    </row>
    <row r="19" spans="2:10" x14ac:dyDescent="0.25">
      <c r="E19" s="78"/>
    </row>
    <row r="20" spans="2:10" x14ac:dyDescent="0.25">
      <c r="E20" s="78"/>
    </row>
    <row r="21" spans="2:10" x14ac:dyDescent="0.25">
      <c r="E21" s="78"/>
    </row>
    <row r="22" spans="2:10" x14ac:dyDescent="0.25">
      <c r="E22" s="78"/>
    </row>
    <row r="23" spans="2:10" x14ac:dyDescent="0.25">
      <c r="E23" s="78"/>
    </row>
    <row r="24" spans="2:10" x14ac:dyDescent="0.25">
      <c r="E24" s="78"/>
    </row>
    <row r="25" spans="2:10" x14ac:dyDescent="0.25">
      <c r="E25" s="78"/>
    </row>
    <row r="26" spans="2:10" x14ac:dyDescent="0.25"/>
    <row r="27" spans="2:10" x14ac:dyDescent="0.25"/>
    <row r="28" spans="2:10" x14ac:dyDescent="0.25"/>
    <row r="29" spans="2:10" x14ac:dyDescent="0.25"/>
    <row r="30" spans="2:10" x14ac:dyDescent="0.25"/>
    <row r="31" spans="2:10" x14ac:dyDescent="0.25"/>
    <row r="32" spans="2:10" x14ac:dyDescent="0.25"/>
    <row r="33" spans="2:10" x14ac:dyDescent="0.25"/>
    <row r="34" spans="2:10" x14ac:dyDescent="0.25"/>
    <row r="35" spans="2:10" x14ac:dyDescent="0.25"/>
    <row r="36" spans="2:10" x14ac:dyDescent="0.25"/>
    <row r="37" spans="2:10" x14ac:dyDescent="0.25">
      <c r="B37" s="36" t="s">
        <v>28</v>
      </c>
      <c r="J37" s="36" t="s">
        <v>28</v>
      </c>
    </row>
    <row r="38" spans="2:10" x14ac:dyDescent="0.25"/>
    <row r="39" spans="2:10" x14ac:dyDescent="0.25"/>
    <row r="40" spans="2:10" x14ac:dyDescent="0.25"/>
    <row r="41" spans="2:10" x14ac:dyDescent="0.25"/>
    <row r="42" spans="2:10" x14ac:dyDescent="0.25"/>
    <row r="43" spans="2:10" x14ac:dyDescent="0.25"/>
    <row r="44" spans="2:10" x14ac:dyDescent="0.25"/>
  </sheetData>
  <mergeCells count="2">
    <mergeCell ref="C11:E11"/>
    <mergeCell ref="K11:M11"/>
  </mergeCells>
  <pageMargins left="0.7" right="0.7" top="0.75" bottom="0.75" header="0.3" footer="0.3"/>
  <pageSetup paperSize="9" orientation="portrait" r:id="rId1"/>
  <ignoredErrors>
    <ignoredError sqref="C6:E6 C7:E7 C8:E8 K6:M8 C9:E9 K9:M9"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codeName="Sheet5">
    <tabColor theme="4" tint="-0.249977111117893"/>
  </sheetPr>
  <dimension ref="A1:AG69"/>
  <sheetViews>
    <sheetView showGridLines="0" zoomScale="85" zoomScaleNormal="85" workbookViewId="0">
      <pane xSplit="1" ySplit="6" topLeftCell="B40" activePane="bottomRight" state="frozen"/>
      <selection pane="topRight"/>
      <selection pane="bottomLeft"/>
      <selection pane="bottomRight"/>
    </sheetView>
  </sheetViews>
  <sheetFormatPr defaultColWidth="0" defaultRowHeight="15" zeroHeight="1" x14ac:dyDescent="0.25"/>
  <cols>
    <col min="1" max="1" width="11.5703125" style="1" bestFit="1" customWidth="1"/>
    <col min="2" max="4" width="8.7109375" style="1" customWidth="1"/>
    <col min="5" max="5" width="9.85546875" style="1" customWidth="1"/>
    <col min="6" max="29" width="9.140625" style="1" customWidth="1"/>
    <col min="30" max="30" width="3.7109375" style="1" customWidth="1"/>
    <col min="31" max="31" width="9.140625" style="1" hidden="1" customWidth="1"/>
    <col min="32" max="16384" width="9.140625" hidden="1"/>
  </cols>
  <sheetData>
    <row r="1" spans="1:31" x14ac:dyDescent="0.25"/>
    <row r="2" spans="1:31" ht="42.75" customHeight="1" thickBot="1" x14ac:dyDescent="0.55000000000000004">
      <c r="A2" s="37" t="s">
        <v>4</v>
      </c>
      <c r="B2" s="37"/>
      <c r="C2" s="37"/>
      <c r="D2" s="37"/>
      <c r="E2" s="37"/>
      <c r="F2" s="8"/>
    </row>
    <row r="3" spans="1:31" ht="14.25" customHeight="1" thickBot="1" x14ac:dyDescent="0.55000000000000004">
      <c r="A3" s="9"/>
      <c r="B3" s="106" t="s">
        <v>27</v>
      </c>
      <c r="C3" s="107"/>
      <c r="D3" s="107"/>
      <c r="E3" s="108"/>
      <c r="F3" s="8"/>
    </row>
    <row r="4" spans="1:31" ht="15.75" thickBot="1" x14ac:dyDescent="0.3">
      <c r="B4" s="109"/>
      <c r="C4" s="110"/>
      <c r="D4" s="110"/>
      <c r="E4" s="111"/>
      <c r="F4" s="107" t="s">
        <v>25</v>
      </c>
      <c r="G4" s="107"/>
      <c r="H4" s="107"/>
      <c r="I4" s="108"/>
      <c r="J4" s="7" t="s">
        <v>3</v>
      </c>
      <c r="K4" s="7"/>
      <c r="L4" s="7"/>
      <c r="M4" s="7"/>
      <c r="N4" s="7"/>
      <c r="O4" s="7"/>
      <c r="P4" s="7"/>
      <c r="Q4" s="7"/>
      <c r="R4" s="7"/>
      <c r="S4" s="7"/>
      <c r="T4" s="7"/>
      <c r="U4" s="7"/>
      <c r="V4" s="117" t="s">
        <v>0</v>
      </c>
      <c r="W4" s="118"/>
      <c r="X4" s="118"/>
      <c r="Y4" s="119"/>
      <c r="Z4" s="117" t="s">
        <v>1</v>
      </c>
      <c r="AA4" s="118"/>
      <c r="AB4" s="118"/>
      <c r="AC4" s="119"/>
    </row>
    <row r="5" spans="1:31" ht="15.75" thickBot="1" x14ac:dyDescent="0.3">
      <c r="B5" s="112"/>
      <c r="C5" s="113"/>
      <c r="D5" s="113"/>
      <c r="E5" s="114"/>
      <c r="F5" s="115"/>
      <c r="G5" s="115"/>
      <c r="H5" s="115"/>
      <c r="I5" s="116"/>
      <c r="J5" s="123" t="s">
        <v>5</v>
      </c>
      <c r="K5" s="124"/>
      <c r="L5" s="124"/>
      <c r="M5" s="125"/>
      <c r="N5" s="123" t="s">
        <v>6</v>
      </c>
      <c r="O5" s="124"/>
      <c r="P5" s="124"/>
      <c r="Q5" s="125"/>
      <c r="R5" s="123" t="s">
        <v>7</v>
      </c>
      <c r="S5" s="124"/>
      <c r="T5" s="124"/>
      <c r="U5" s="125"/>
      <c r="V5" s="120"/>
      <c r="W5" s="121"/>
      <c r="X5" s="121"/>
      <c r="Y5" s="122"/>
      <c r="Z5" s="120"/>
      <c r="AA5" s="121"/>
      <c r="AB5" s="121"/>
      <c r="AC5" s="122"/>
    </row>
    <row r="6" spans="1:31" s="3" customFormat="1" ht="45" customHeight="1" thickBot="1" x14ac:dyDescent="0.3">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
      <c r="A7" s="45">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5" customHeight="1" thickBot="1" x14ac:dyDescent="0.3">
      <c r="A8" s="45">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5" customHeight="1" thickBot="1" x14ac:dyDescent="0.3">
      <c r="A9" s="45">
        <f t="shared" ref="A9:A64"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5" customHeight="1" thickBot="1" x14ac:dyDescent="0.3">
      <c r="A10" s="45">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5" customHeight="1" thickBot="1" x14ac:dyDescent="0.3">
      <c r="A11" s="45">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5" customHeight="1" thickBot="1" x14ac:dyDescent="0.3">
      <c r="A12" s="45">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5" customHeight="1" thickBot="1" x14ac:dyDescent="0.3">
      <c r="A13" s="45">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5" customHeight="1" thickBot="1" x14ac:dyDescent="0.3">
      <c r="A14" s="45">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5" customHeight="1" thickBot="1" x14ac:dyDescent="0.3">
      <c r="A15" s="45">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5" customHeight="1" thickBot="1" x14ac:dyDescent="0.3">
      <c r="A16" s="45">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5" customHeight="1" thickBot="1" x14ac:dyDescent="0.3">
      <c r="A17" s="45">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5" customHeight="1" thickBot="1" x14ac:dyDescent="0.3">
      <c r="A18" s="45">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5" customHeight="1" thickBot="1" x14ac:dyDescent="0.3">
      <c r="A19" s="45">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5" customHeight="1" thickBot="1" x14ac:dyDescent="0.3">
      <c r="A20" s="45">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5" customHeight="1" thickBot="1" x14ac:dyDescent="0.3">
      <c r="A21" s="45">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5" customHeight="1" thickBot="1" x14ac:dyDescent="0.3">
      <c r="A22" s="45">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5" customHeight="1" thickBot="1" x14ac:dyDescent="0.3">
      <c r="A23" s="45">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5" customHeight="1" thickBot="1" x14ac:dyDescent="0.3">
      <c r="A24" s="45">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5" customHeight="1" thickBot="1" x14ac:dyDescent="0.3">
      <c r="A25" s="45">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5" customHeight="1" thickBot="1" x14ac:dyDescent="0.3">
      <c r="A26" s="45">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5" customHeight="1" thickBot="1" x14ac:dyDescent="0.3">
      <c r="A27" s="45">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5" customHeight="1" thickBot="1" x14ac:dyDescent="0.3">
      <c r="A28" s="45">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5" customHeight="1" thickBot="1" x14ac:dyDescent="0.3">
      <c r="A29" s="45">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5" customHeight="1" thickBot="1" x14ac:dyDescent="0.3">
      <c r="A30" s="45">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5" customHeight="1" thickBot="1" x14ac:dyDescent="0.3">
      <c r="A31" s="45">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5" customHeight="1" thickBot="1" x14ac:dyDescent="0.3">
      <c r="A32" s="45">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5" customHeight="1" thickBot="1" x14ac:dyDescent="0.3">
      <c r="A33" s="45">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5" customHeight="1" thickBot="1" x14ac:dyDescent="0.3">
      <c r="A34" s="45">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5" customHeight="1" thickBot="1" x14ac:dyDescent="0.3">
      <c r="A35" s="45">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5" customHeight="1" thickBot="1" x14ac:dyDescent="0.3">
      <c r="A36" s="45">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5" customHeight="1" thickBot="1" x14ac:dyDescent="0.3">
      <c r="A37" s="45">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5" customHeight="1" thickBot="1" x14ac:dyDescent="0.3">
      <c r="A38" s="45">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5" customHeight="1" thickBot="1" x14ac:dyDescent="0.3">
      <c r="A39" s="45">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5" customHeight="1" thickBot="1" x14ac:dyDescent="0.3">
      <c r="A40" s="45">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5" customHeight="1" thickBot="1" x14ac:dyDescent="0.3">
      <c r="A41" s="45">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5" customHeight="1" thickBot="1" x14ac:dyDescent="0.3">
      <c r="A42" s="45">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 customHeight="1" thickBot="1" x14ac:dyDescent="0.3">
      <c r="A43" s="45">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 customHeight="1" thickBot="1" x14ac:dyDescent="0.3">
      <c r="A44" s="45">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 customHeight="1" thickBot="1" x14ac:dyDescent="0.3">
      <c r="A45" s="45">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 customHeight="1" thickBot="1" x14ac:dyDescent="0.3">
      <c r="A46" s="45">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ht="15" customHeight="1" thickBot="1" x14ac:dyDescent="0.3">
      <c r="A47" s="45">
        <f t="shared" si="0"/>
        <v>45077</v>
      </c>
      <c r="B47" s="12">
        <v>4340</v>
      </c>
      <c r="C47" s="11">
        <v>12.347835992789999</v>
      </c>
      <c r="D47" s="11">
        <v>2.845123500642857</v>
      </c>
      <c r="E47" s="11">
        <v>5.8975740625708868</v>
      </c>
      <c r="F47" s="12">
        <v>3462</v>
      </c>
      <c r="G47" s="11">
        <v>10.38103326103</v>
      </c>
      <c r="H47" s="11">
        <v>2.9985653555834775</v>
      </c>
      <c r="I47" s="11">
        <v>5.8986681493522539</v>
      </c>
      <c r="J47" s="12">
        <v>2527</v>
      </c>
      <c r="K47" s="11">
        <v>7.9475760436000007</v>
      </c>
      <c r="L47" s="11">
        <v>3.1450637291650181</v>
      </c>
      <c r="M47" s="11">
        <v>5.888950765643167</v>
      </c>
      <c r="N47" s="12">
        <v>678</v>
      </c>
      <c r="O47" s="11">
        <v>1.8783404421600001</v>
      </c>
      <c r="P47" s="11">
        <v>2.7704136315044248</v>
      </c>
      <c r="Q47" s="11">
        <v>5.8491011586748041</v>
      </c>
      <c r="R47" s="12">
        <v>257</v>
      </c>
      <c r="S47" s="11">
        <v>0.55511677527000003</v>
      </c>
      <c r="T47" s="11">
        <v>2.1599874524124512</v>
      </c>
      <c r="U47" s="11">
        <v>6.2055104873010043</v>
      </c>
      <c r="V47" s="12">
        <v>771</v>
      </c>
      <c r="W47" s="11">
        <v>1.7238611337600001</v>
      </c>
      <c r="X47" s="11">
        <v>2.2358769568871595</v>
      </c>
      <c r="Y47" s="11">
        <v>5.8927501306989045</v>
      </c>
      <c r="Z47" s="12">
        <v>107</v>
      </c>
      <c r="AA47" s="11">
        <v>0.24294159800000001</v>
      </c>
      <c r="AB47" s="11">
        <v>2.2704822242990654</v>
      </c>
      <c r="AC47" s="23">
        <v>5.8850526885992585</v>
      </c>
    </row>
    <row r="48" spans="1:33" ht="15" customHeight="1" thickBot="1" x14ac:dyDescent="0.3">
      <c r="A48" s="45">
        <f t="shared" si="0"/>
        <v>45107</v>
      </c>
      <c r="B48" s="12">
        <v>4774</v>
      </c>
      <c r="C48" s="11">
        <v>13.96599228985</v>
      </c>
      <c r="D48" s="11">
        <v>2.9254277942710516</v>
      </c>
      <c r="E48" s="11">
        <v>5.8591208803147898</v>
      </c>
      <c r="F48" s="12">
        <v>3793</v>
      </c>
      <c r="G48" s="11">
        <v>11.62964246388</v>
      </c>
      <c r="H48" s="11">
        <v>3.0660802699393619</v>
      </c>
      <c r="I48" s="11">
        <v>5.8600236855699182</v>
      </c>
      <c r="J48" s="12">
        <v>2777</v>
      </c>
      <c r="K48" s="11">
        <v>8.9196969212999999</v>
      </c>
      <c r="L48" s="11">
        <v>3.2119902489377021</v>
      </c>
      <c r="M48" s="11">
        <v>5.843940688573972</v>
      </c>
      <c r="N48" s="12">
        <v>715</v>
      </c>
      <c r="O48" s="11">
        <v>2.0080066593099999</v>
      </c>
      <c r="P48" s="11">
        <v>2.808400922111888</v>
      </c>
      <c r="Q48" s="11">
        <v>5.8164451694963235</v>
      </c>
      <c r="R48" s="12">
        <v>301</v>
      </c>
      <c r="S48" s="11">
        <v>0.70193888326999998</v>
      </c>
      <c r="T48" s="11">
        <v>2.3320228680066442</v>
      </c>
      <c r="U48" s="11">
        <v>6.1890571880205902</v>
      </c>
      <c r="V48" s="12">
        <v>816</v>
      </c>
      <c r="W48" s="11">
        <v>1.92651011397</v>
      </c>
      <c r="X48" s="11">
        <v>2.3609192573161764</v>
      </c>
      <c r="Y48" s="11">
        <v>5.8584007195279391</v>
      </c>
      <c r="Z48" s="12">
        <v>165</v>
      </c>
      <c r="AA48" s="11">
        <v>0.40983971200000002</v>
      </c>
      <c r="AB48" s="11">
        <v>2.4838770424242425</v>
      </c>
      <c r="AC48" s="23">
        <v>5.8368880292139682</v>
      </c>
    </row>
    <row r="49" spans="1:29" ht="15" customHeight="1" thickBot="1" x14ac:dyDescent="0.3">
      <c r="A49" s="45">
        <f t="shared" si="0"/>
        <v>45138</v>
      </c>
      <c r="B49" s="12">
        <v>3859</v>
      </c>
      <c r="C49" s="11">
        <v>11.391380515809999</v>
      </c>
      <c r="D49" s="11">
        <v>2.9518995894817306</v>
      </c>
      <c r="E49" s="11">
        <v>5.8037085249834224</v>
      </c>
      <c r="F49" s="12">
        <v>3082</v>
      </c>
      <c r="G49" s="11">
        <v>9.4769889121799995</v>
      </c>
      <c r="H49" s="11">
        <v>3.0749477326995458</v>
      </c>
      <c r="I49" s="11">
        <v>5.8007670973456191</v>
      </c>
      <c r="J49" s="12">
        <v>2324</v>
      </c>
      <c r="K49" s="11">
        <v>7.4517779855399997</v>
      </c>
      <c r="L49" s="11">
        <v>3.2064449163253013</v>
      </c>
      <c r="M49" s="11">
        <v>5.7885873513777479</v>
      </c>
      <c r="N49" s="12">
        <v>550</v>
      </c>
      <c r="O49" s="11">
        <v>1.5528932904100001</v>
      </c>
      <c r="P49" s="11">
        <v>2.8234423462000002</v>
      </c>
      <c r="Q49" s="11">
        <v>5.7797961568721714</v>
      </c>
      <c r="R49" s="12">
        <v>208</v>
      </c>
      <c r="S49" s="11">
        <v>0.47231763623</v>
      </c>
      <c r="T49" s="11">
        <v>2.2707578664903845</v>
      </c>
      <c r="U49" s="11">
        <v>6.0618761184104253</v>
      </c>
      <c r="V49" s="12">
        <v>657</v>
      </c>
      <c r="W49" s="11">
        <v>1.6050450496300002</v>
      </c>
      <c r="X49" s="11">
        <v>2.4429909431202437</v>
      </c>
      <c r="Y49" s="11">
        <v>5.8301881758958851</v>
      </c>
      <c r="Z49" s="12">
        <v>120</v>
      </c>
      <c r="AA49" s="11">
        <v>0.309346554</v>
      </c>
      <c r="AB49" s="11">
        <v>2.57788795</v>
      </c>
      <c r="AC49" s="23">
        <v>5.7564309480573703</v>
      </c>
    </row>
    <row r="50" spans="1:29" ht="15" customHeight="1" thickBot="1" x14ac:dyDescent="0.3">
      <c r="A50" s="45">
        <f t="shared" si="0"/>
        <v>45169</v>
      </c>
      <c r="B50" s="12">
        <v>4657</v>
      </c>
      <c r="C50" s="11">
        <v>14.064347637430002</v>
      </c>
      <c r="D50" s="11">
        <v>3.0200445860919052</v>
      </c>
      <c r="E50" s="11">
        <v>5.7755621694260846</v>
      </c>
      <c r="F50" s="12">
        <v>3677</v>
      </c>
      <c r="G50" s="11">
        <v>11.448116712200001</v>
      </c>
      <c r="H50" s="11">
        <v>3.1134394104432963</v>
      </c>
      <c r="I50" s="11">
        <v>5.7838288068002344</v>
      </c>
      <c r="J50" s="12">
        <v>2764</v>
      </c>
      <c r="K50" s="11">
        <v>9.0169808794000001</v>
      </c>
      <c r="L50" s="11">
        <v>3.2622940952966712</v>
      </c>
      <c r="M50" s="11">
        <v>5.7725352724865466</v>
      </c>
      <c r="N50" s="12">
        <v>652</v>
      </c>
      <c r="O50" s="11">
        <v>1.8212518150000001</v>
      </c>
      <c r="P50" s="11">
        <v>2.7933310046012272</v>
      </c>
      <c r="Q50" s="11">
        <v>5.7195205497589576</v>
      </c>
      <c r="R50" s="12">
        <v>261</v>
      </c>
      <c r="S50" s="11">
        <v>0.6098840177999999</v>
      </c>
      <c r="T50" s="11">
        <v>2.3367203747126437</v>
      </c>
      <c r="U50" s="11">
        <v>6.1428398751884803</v>
      </c>
      <c r="V50" s="12">
        <v>830</v>
      </c>
      <c r="W50" s="11">
        <v>2.1982317086500003</v>
      </c>
      <c r="X50" s="11">
        <v>2.6484719381325301</v>
      </c>
      <c r="Y50" s="11">
        <v>5.7341209635570944</v>
      </c>
      <c r="Z50" s="12">
        <v>150</v>
      </c>
      <c r="AA50" s="11">
        <v>0.41799921658</v>
      </c>
      <c r="AB50" s="11">
        <v>2.7866614438666666</v>
      </c>
      <c r="AC50" s="23">
        <v>5.7670931184078738</v>
      </c>
    </row>
    <row r="51" spans="1:29" ht="15" customHeight="1" thickBot="1" x14ac:dyDescent="0.3">
      <c r="A51" s="45">
        <f t="shared" si="0"/>
        <v>45199</v>
      </c>
      <c r="B51" s="12">
        <v>4464</v>
      </c>
      <c r="C51" s="11">
        <v>13.572417828999999</v>
      </c>
      <c r="D51" s="11">
        <v>3.0404161803315413</v>
      </c>
      <c r="E51" s="11">
        <v>5.734952886148478</v>
      </c>
      <c r="F51" s="12">
        <v>3547</v>
      </c>
      <c r="G51" s="11">
        <v>11.297089327319998</v>
      </c>
      <c r="H51" s="11">
        <v>3.1849702078714404</v>
      </c>
      <c r="I51" s="11">
        <v>5.7351580350971441</v>
      </c>
      <c r="J51" s="12">
        <v>2702</v>
      </c>
      <c r="K51" s="11">
        <v>8.8935572620199999</v>
      </c>
      <c r="L51" s="11">
        <v>3.2914719696595114</v>
      </c>
      <c r="M51" s="11">
        <v>5.7166650117939568</v>
      </c>
      <c r="N51" s="12">
        <v>595</v>
      </c>
      <c r="O51" s="11">
        <v>1.810857288</v>
      </c>
      <c r="P51" s="11">
        <v>3.0434576268907563</v>
      </c>
      <c r="Q51" s="11">
        <v>5.7001514606286294</v>
      </c>
      <c r="R51" s="12">
        <v>250</v>
      </c>
      <c r="S51" s="11">
        <v>0.59267477729999996</v>
      </c>
      <c r="T51" s="11">
        <v>2.3706991091999998</v>
      </c>
      <c r="U51" s="11">
        <v>6.1196195997296741</v>
      </c>
      <c r="V51" s="12">
        <v>788</v>
      </c>
      <c r="W51" s="11">
        <v>2.0091699245800001</v>
      </c>
      <c r="X51" s="11">
        <v>2.5497080261167517</v>
      </c>
      <c r="Y51" s="11">
        <v>5.7363626906139862</v>
      </c>
      <c r="Z51" s="12">
        <v>129</v>
      </c>
      <c r="AA51" s="11">
        <v>0.26615857710000002</v>
      </c>
      <c r="AB51" s="11">
        <v>2.0632447837209305</v>
      </c>
      <c r="AC51" s="23">
        <v>5.71560305798877</v>
      </c>
    </row>
    <row r="52" spans="1:29" ht="15" customHeight="1" thickBot="1" x14ac:dyDescent="0.3">
      <c r="A52" s="45">
        <f t="shared" si="0"/>
        <v>45230</v>
      </c>
      <c r="B52" s="12">
        <v>5243</v>
      </c>
      <c r="C52" s="11">
        <v>16.067828627260003</v>
      </c>
      <c r="D52" s="11">
        <v>3.0646249527484266</v>
      </c>
      <c r="E52" s="11">
        <v>5.7020657678224138</v>
      </c>
      <c r="F52" s="12">
        <v>4088</v>
      </c>
      <c r="G52" s="11">
        <v>13.200251864590001</v>
      </c>
      <c r="H52" s="11">
        <v>3.2290244287157535</v>
      </c>
      <c r="I52" s="11">
        <v>5.7058128330630637</v>
      </c>
      <c r="J52" s="12">
        <v>3174</v>
      </c>
      <c r="K52" s="11">
        <v>10.49691116524</v>
      </c>
      <c r="L52" s="11">
        <v>3.3071553765721484</v>
      </c>
      <c r="M52" s="11">
        <v>5.6911873603505798</v>
      </c>
      <c r="N52" s="12">
        <v>603</v>
      </c>
      <c r="O52" s="11">
        <v>1.8993773601600001</v>
      </c>
      <c r="P52" s="11">
        <v>3.1498795359203982</v>
      </c>
      <c r="Q52" s="11">
        <v>5.6466320503633574</v>
      </c>
      <c r="R52" s="12">
        <v>311</v>
      </c>
      <c r="S52" s="11">
        <v>0.80396333919000007</v>
      </c>
      <c r="T52" s="11">
        <v>2.5850911227974276</v>
      </c>
      <c r="U52" s="11">
        <v>6.0365852870618868</v>
      </c>
      <c r="V52" s="12">
        <v>984</v>
      </c>
      <c r="W52" s="11">
        <v>2.4885528139800002</v>
      </c>
      <c r="X52" s="11">
        <v>2.5290170873780489</v>
      </c>
      <c r="Y52" s="11">
        <v>5.6878814505447162</v>
      </c>
      <c r="Z52" s="12">
        <v>171</v>
      </c>
      <c r="AA52" s="11">
        <v>0.37902394869</v>
      </c>
      <c r="AB52" s="11">
        <v>2.2165143198245616</v>
      </c>
      <c r="AC52" s="23">
        <v>5.6646966720099163</v>
      </c>
    </row>
    <row r="53" spans="1:29" ht="15" customHeight="1" thickBot="1" x14ac:dyDescent="0.3">
      <c r="A53" s="45">
        <f t="shared" si="0"/>
        <v>45260</v>
      </c>
      <c r="B53" s="12">
        <v>5253</v>
      </c>
      <c r="C53" s="11">
        <v>16.168232418879999</v>
      </c>
      <c r="D53" s="11">
        <v>3.0779045153017321</v>
      </c>
      <c r="E53" s="11">
        <v>5.6680948914981535</v>
      </c>
      <c r="F53" s="12">
        <v>4166</v>
      </c>
      <c r="G53" s="11">
        <v>13.36729711583</v>
      </c>
      <c r="H53" s="11">
        <v>3.2086646941502641</v>
      </c>
      <c r="I53" s="11">
        <v>5.6731400825886826</v>
      </c>
      <c r="J53" s="12">
        <v>3285</v>
      </c>
      <c r="K53" s="11">
        <v>10.92694455356</v>
      </c>
      <c r="L53" s="11">
        <v>3.326314932590563</v>
      </c>
      <c r="M53" s="11">
        <v>5.6602411615074653</v>
      </c>
      <c r="N53" s="12">
        <v>594</v>
      </c>
      <c r="O53" s="11">
        <v>1.7269938091899999</v>
      </c>
      <c r="P53" s="11">
        <v>2.9073969851683499</v>
      </c>
      <c r="Q53" s="11">
        <v>5.6402727378484272</v>
      </c>
      <c r="R53" s="12">
        <v>287</v>
      </c>
      <c r="S53" s="11">
        <v>0.71335875308000007</v>
      </c>
      <c r="T53" s="11">
        <v>2.4855705682229967</v>
      </c>
      <c r="U53" s="11">
        <v>5.9502902479052402</v>
      </c>
      <c r="V53" s="12">
        <v>909</v>
      </c>
      <c r="W53" s="11">
        <v>2.3715679530499996</v>
      </c>
      <c r="X53" s="11">
        <v>2.6089856469196913</v>
      </c>
      <c r="Y53" s="11">
        <v>5.6415057749231723</v>
      </c>
      <c r="Z53" s="12">
        <v>178</v>
      </c>
      <c r="AA53" s="11">
        <v>0.42936734999999998</v>
      </c>
      <c r="AB53" s="11">
        <v>2.4121761235955055</v>
      </c>
      <c r="AC53" s="23">
        <v>5.6578876143400283</v>
      </c>
    </row>
    <row r="54" spans="1:29" ht="15" customHeight="1" thickBot="1" x14ac:dyDescent="0.3">
      <c r="A54" s="45">
        <f t="shared" si="0"/>
        <v>45291</v>
      </c>
      <c r="B54" s="12">
        <v>4657</v>
      </c>
      <c r="C54" s="11">
        <v>15.05908324432</v>
      </c>
      <c r="D54" s="11">
        <v>3.2336446734636035</v>
      </c>
      <c r="E54" s="11">
        <v>5.6389583736081859</v>
      </c>
      <c r="F54" s="12">
        <v>3770</v>
      </c>
      <c r="G54" s="11">
        <v>12.698207979979999</v>
      </c>
      <c r="H54" s="11">
        <v>3.3682249283766574</v>
      </c>
      <c r="I54" s="11">
        <v>5.6457167774453554</v>
      </c>
      <c r="J54" s="12">
        <v>2972</v>
      </c>
      <c r="K54" s="11">
        <v>10.398101395509999</v>
      </c>
      <c r="L54" s="11">
        <v>3.4986882219078055</v>
      </c>
      <c r="M54" s="11">
        <v>5.62050168032785</v>
      </c>
      <c r="N54" s="12">
        <v>503</v>
      </c>
      <c r="O54" s="11">
        <v>1.57665517551</v>
      </c>
      <c r="P54" s="11">
        <v>3.1345033310337969</v>
      </c>
      <c r="Q54" s="11">
        <v>5.6043509766028441</v>
      </c>
      <c r="R54" s="12">
        <v>295</v>
      </c>
      <c r="S54" s="11">
        <v>0.72345140896000004</v>
      </c>
      <c r="T54" s="11">
        <v>2.4523776574915255</v>
      </c>
      <c r="U54" s="11">
        <v>6.0982817133317617</v>
      </c>
      <c r="V54" s="12">
        <v>723</v>
      </c>
      <c r="W54" s="11">
        <v>1.9605096453399999</v>
      </c>
      <c r="X54" s="11">
        <v>2.7116315979806362</v>
      </c>
      <c r="Y54" s="11">
        <v>5.597398982300664</v>
      </c>
      <c r="Z54" s="12">
        <v>164</v>
      </c>
      <c r="AA54" s="11">
        <v>0.40036561900000001</v>
      </c>
      <c r="AB54" s="11">
        <v>2.441253774390244</v>
      </c>
      <c r="AC54" s="23">
        <v>5.628113211540942</v>
      </c>
    </row>
    <row r="55" spans="1:29" ht="15" customHeight="1" thickBot="1" x14ac:dyDescent="0.3">
      <c r="A55" s="45">
        <f t="shared" si="0"/>
        <v>45322</v>
      </c>
      <c r="B55" s="12">
        <v>3946</v>
      </c>
      <c r="C55" s="11">
        <v>13.000810845599998</v>
      </c>
      <c r="D55" s="11">
        <v>3.2946809035985805</v>
      </c>
      <c r="E55" s="11">
        <v>5.5305500007603756</v>
      </c>
      <c r="F55" s="12">
        <v>3190</v>
      </c>
      <c r="G55" s="11">
        <v>10.88562733373</v>
      </c>
      <c r="H55" s="11">
        <v>3.412422361670846</v>
      </c>
      <c r="I55" s="93">
        <v>5.5356322645389273</v>
      </c>
      <c r="J55" s="12">
        <v>2542</v>
      </c>
      <c r="K55" s="11">
        <v>8.9516911317800005</v>
      </c>
      <c r="L55" s="11">
        <v>3.5215150007002363</v>
      </c>
      <c r="M55" s="11">
        <v>5.5127376221500484</v>
      </c>
      <c r="N55" s="12">
        <v>445</v>
      </c>
      <c r="O55" s="11">
        <v>1.2949519788300001</v>
      </c>
      <c r="P55" s="11">
        <v>2.9100044468089892</v>
      </c>
      <c r="Q55" s="11">
        <v>5.5497019965696541</v>
      </c>
      <c r="R55" s="12">
        <v>203</v>
      </c>
      <c r="S55" s="11">
        <v>0.63898422312000003</v>
      </c>
      <c r="T55" s="11">
        <v>3.1477055326108374</v>
      </c>
      <c r="U55" s="11">
        <v>5.8278556609027037</v>
      </c>
      <c r="V55" s="12">
        <v>626</v>
      </c>
      <c r="W55" s="11">
        <v>1.7873459948399999</v>
      </c>
      <c r="X55" s="11">
        <v>2.8551852952715651</v>
      </c>
      <c r="Y55" s="11">
        <v>5.4874307876066579</v>
      </c>
      <c r="Z55" s="12">
        <v>130</v>
      </c>
      <c r="AA55" s="11">
        <v>0.32783751702999997</v>
      </c>
      <c r="AB55" s="11">
        <v>2.521827054076923</v>
      </c>
      <c r="AC55" s="23">
        <v>5.5968795765297878</v>
      </c>
    </row>
    <row r="56" spans="1:29" ht="15" customHeight="1" thickBot="1" x14ac:dyDescent="0.3">
      <c r="A56" s="45">
        <f t="shared" si="0"/>
        <v>45351</v>
      </c>
      <c r="B56" s="12">
        <v>4895</v>
      </c>
      <c r="C56" s="11">
        <v>15.802482037609998</v>
      </c>
      <c r="D56" s="11">
        <v>3.2282905081940751</v>
      </c>
      <c r="E56" s="11">
        <v>5.3494086834198571</v>
      </c>
      <c r="F56" s="12">
        <v>3857</v>
      </c>
      <c r="G56" s="11">
        <v>13.041027769029998</v>
      </c>
      <c r="H56" s="11">
        <v>3.3811324265050553</v>
      </c>
      <c r="I56" s="93">
        <v>5.3609233299649048</v>
      </c>
      <c r="J56" s="12">
        <v>3041</v>
      </c>
      <c r="K56" s="11">
        <v>10.621573420949998</v>
      </c>
      <c r="L56" s="11">
        <v>3.4927896813383748</v>
      </c>
      <c r="M56" s="11">
        <v>5.3482278381682482</v>
      </c>
      <c r="N56" s="12">
        <v>573</v>
      </c>
      <c r="O56" s="11">
        <v>1.7457331519999999</v>
      </c>
      <c r="P56" s="11">
        <v>3.0466547155322861</v>
      </c>
      <c r="Q56" s="11">
        <v>5.3449616674322966</v>
      </c>
      <c r="R56" s="12">
        <v>243</v>
      </c>
      <c r="S56" s="11">
        <v>0.67372119608000003</v>
      </c>
      <c r="T56" s="11">
        <v>2.7725152102057615</v>
      </c>
      <c r="U56" s="11">
        <v>5.6024340655988585</v>
      </c>
      <c r="V56" s="12">
        <v>853</v>
      </c>
      <c r="W56" s="11">
        <v>2.2719577161499998</v>
      </c>
      <c r="X56" s="11">
        <v>2.6634908747362247</v>
      </c>
      <c r="Y56" s="11">
        <v>5.2720836741952342</v>
      </c>
      <c r="Z56" s="12">
        <v>185</v>
      </c>
      <c r="AA56" s="11">
        <v>0.48949655243000001</v>
      </c>
      <c r="AB56" s="11">
        <v>2.6459273104324326</v>
      </c>
      <c r="AC56" s="23">
        <v>5.4015363764302666</v>
      </c>
    </row>
    <row r="57" spans="1:29" ht="15" customHeight="1" thickBot="1" x14ac:dyDescent="0.3">
      <c r="A57" s="45">
        <f t="shared" si="0"/>
        <v>45382</v>
      </c>
      <c r="B57" s="12">
        <v>5555</v>
      </c>
      <c r="C57" s="11">
        <v>18.328008604999997</v>
      </c>
      <c r="D57" s="11">
        <v>3.2993714860486043</v>
      </c>
      <c r="E57" s="11">
        <v>5.1792484164792256</v>
      </c>
      <c r="F57" s="12">
        <v>4529</v>
      </c>
      <c r="G57" s="11">
        <v>15.541273607739999</v>
      </c>
      <c r="H57" s="11">
        <v>3.4315022317818502</v>
      </c>
      <c r="I57" s="93">
        <v>5.1933907606478709</v>
      </c>
      <c r="J57" s="12">
        <v>3544</v>
      </c>
      <c r="K57" s="11">
        <v>12.45386915976</v>
      </c>
      <c r="L57" s="11">
        <v>3.5140714333408578</v>
      </c>
      <c r="M57" s="11">
        <v>5.1823586459832249</v>
      </c>
      <c r="N57" s="12">
        <v>703</v>
      </c>
      <c r="O57" s="11">
        <v>2.3250984372399999</v>
      </c>
      <c r="P57" s="11">
        <v>3.3073946475675675</v>
      </c>
      <c r="Q57" s="11">
        <v>5.1869957307384267</v>
      </c>
      <c r="R57" s="12">
        <v>282</v>
      </c>
      <c r="S57" s="11">
        <v>0.76230601074000004</v>
      </c>
      <c r="T57" s="11">
        <v>2.7032128040425532</v>
      </c>
      <c r="U57" s="11">
        <v>5.3931289031947554</v>
      </c>
      <c r="V57" s="12">
        <v>849</v>
      </c>
      <c r="W57" s="11">
        <v>2.2938461773700003</v>
      </c>
      <c r="X57" s="11">
        <v>2.7018211747585399</v>
      </c>
      <c r="Y57" s="11">
        <v>5.0747128062238822</v>
      </c>
      <c r="Z57" s="12">
        <v>177</v>
      </c>
      <c r="AA57" s="11">
        <v>0.49288881989</v>
      </c>
      <c r="AB57" s="11">
        <v>2.7846825982485877</v>
      </c>
      <c r="AC57" s="23">
        <v>5.2198226169814124</v>
      </c>
    </row>
    <row r="58" spans="1:29" ht="15" customHeight="1" thickBot="1" x14ac:dyDescent="0.3">
      <c r="A58" s="45">
        <f t="shared" si="0"/>
        <v>45412</v>
      </c>
      <c r="B58" s="12">
        <v>6384</v>
      </c>
      <c r="C58" s="11">
        <v>22.191798736759999</v>
      </c>
      <c r="D58" s="11">
        <v>3.4761589499937342</v>
      </c>
      <c r="E58" s="11">
        <v>5.0854566447922078</v>
      </c>
      <c r="F58" s="12">
        <v>5295</v>
      </c>
      <c r="G58" s="11">
        <v>19.014996388859998</v>
      </c>
      <c r="H58" s="11">
        <v>3.5911230196147308</v>
      </c>
      <c r="I58" s="93">
        <v>5.0937423369400676</v>
      </c>
      <c r="J58" s="12">
        <v>4203</v>
      </c>
      <c r="K58" s="11">
        <v>15.64741007576</v>
      </c>
      <c r="L58" s="11">
        <v>3.7229146028455862</v>
      </c>
      <c r="M58" s="11">
        <v>5.080456943615685</v>
      </c>
      <c r="N58" s="12">
        <v>777</v>
      </c>
      <c r="O58" s="11">
        <v>2.5627859289499999</v>
      </c>
      <c r="P58" s="11">
        <v>3.2983087888674385</v>
      </c>
      <c r="Q58" s="11">
        <v>5.0756435279488681</v>
      </c>
      <c r="R58" s="12">
        <v>315</v>
      </c>
      <c r="S58" s="11">
        <v>0.80480038414999999</v>
      </c>
      <c r="T58" s="11">
        <v>2.5549218544444443</v>
      </c>
      <c r="U58" s="11">
        <v>5.4096782825302423</v>
      </c>
      <c r="V58" s="12">
        <v>868</v>
      </c>
      <c r="W58" s="11">
        <v>2.49696386371</v>
      </c>
      <c r="X58" s="11">
        <v>2.8766864789285718</v>
      </c>
      <c r="Y58" s="11">
        <v>5.0292976780725223</v>
      </c>
      <c r="Z58" s="12">
        <v>221</v>
      </c>
      <c r="AA58" s="11">
        <v>0.67983848419000004</v>
      </c>
      <c r="AB58" s="11">
        <v>3.0761922361538465</v>
      </c>
      <c r="AC58" s="23">
        <v>5.0599719213596401</v>
      </c>
    </row>
    <row r="59" spans="1:29" ht="15" customHeight="1" thickBot="1" x14ac:dyDescent="0.3">
      <c r="A59" s="45">
        <f t="shared" si="0"/>
        <v>45443</v>
      </c>
      <c r="B59" s="12">
        <v>6953</v>
      </c>
      <c r="C59" s="11">
        <v>24.188073993570001</v>
      </c>
      <c r="D59" s="11">
        <v>3.478796777444269</v>
      </c>
      <c r="E59" s="11">
        <v>5.062640988126641</v>
      </c>
      <c r="F59" s="12">
        <v>5694</v>
      </c>
      <c r="G59" s="11">
        <v>20.58007502809</v>
      </c>
      <c r="H59" s="11">
        <v>3.6143440512978571</v>
      </c>
      <c r="I59" s="93">
        <v>5.0646526278622579</v>
      </c>
      <c r="J59" s="12">
        <v>4380</v>
      </c>
      <c r="K59" s="11">
        <v>16.35344151176</v>
      </c>
      <c r="L59" s="11">
        <v>3.733662445607306</v>
      </c>
      <c r="M59" s="11">
        <v>5.0554962665334342</v>
      </c>
      <c r="N59" s="12">
        <v>956</v>
      </c>
      <c r="O59" s="11">
        <v>3.3081290860300001</v>
      </c>
      <c r="P59" s="11">
        <v>3.4603860732531384</v>
      </c>
      <c r="Q59" s="11">
        <v>5.0486123894931776</v>
      </c>
      <c r="R59" s="12">
        <v>358</v>
      </c>
      <c r="S59" s="11">
        <v>0.91850443030000006</v>
      </c>
      <c r="T59" s="11">
        <v>2.5656548332402234</v>
      </c>
      <c r="U59" s="11">
        <v>5.2854476418621799</v>
      </c>
      <c r="V59" s="12">
        <v>1009</v>
      </c>
      <c r="W59" s="11">
        <v>2.9327224115299999</v>
      </c>
      <c r="X59" s="11">
        <v>2.9065633414568879</v>
      </c>
      <c r="Y59" s="11">
        <v>5.0449258353298294</v>
      </c>
      <c r="Z59" s="12">
        <v>250</v>
      </c>
      <c r="AA59" s="11">
        <v>0.67527655395000008</v>
      </c>
      <c r="AB59" s="11">
        <v>2.7011062158000003</v>
      </c>
      <c r="AC59" s="23">
        <v>5.0782700350418342</v>
      </c>
    </row>
    <row r="60" spans="1:29" ht="15" customHeight="1" thickBot="1" x14ac:dyDescent="0.3">
      <c r="A60" s="45">
        <f t="shared" si="0"/>
        <v>45473</v>
      </c>
      <c r="B60" s="12">
        <v>6979</v>
      </c>
      <c r="C60" s="11">
        <v>25.080873911520001</v>
      </c>
      <c r="D60" s="11">
        <v>3.5937632771915751</v>
      </c>
      <c r="E60" s="11">
        <v>5.0532106474116816</v>
      </c>
      <c r="F60" s="12">
        <v>5648</v>
      </c>
      <c r="G60" s="11">
        <v>20.99585891237</v>
      </c>
      <c r="H60" s="11">
        <v>3.717397116212819</v>
      </c>
      <c r="I60" s="93">
        <v>5.0533845488285642</v>
      </c>
      <c r="J60" s="12">
        <v>4408</v>
      </c>
      <c r="K60" s="11">
        <v>16.802251651079999</v>
      </c>
      <c r="L60" s="11">
        <v>3.8117630787386565</v>
      </c>
      <c r="M60" s="11">
        <v>5.0420979493842344</v>
      </c>
      <c r="N60" s="12">
        <v>910</v>
      </c>
      <c r="O60" s="11">
        <v>3.1878538681199999</v>
      </c>
      <c r="P60" s="11">
        <v>3.5031361188131869</v>
      </c>
      <c r="Q60" s="11">
        <v>5.0624300315534327</v>
      </c>
      <c r="R60" s="12">
        <v>330</v>
      </c>
      <c r="S60" s="11">
        <v>1.00575339317</v>
      </c>
      <c r="T60" s="11">
        <v>3.0477375550606061</v>
      </c>
      <c r="U60" s="11">
        <v>5.2132692761852955</v>
      </c>
      <c r="V60" s="12">
        <v>1079</v>
      </c>
      <c r="W60" s="11">
        <v>3.3558103745699999</v>
      </c>
      <c r="X60" s="11">
        <v>3.1101115612326229</v>
      </c>
      <c r="Y60" s="11">
        <v>5.0405801613503023</v>
      </c>
      <c r="Z60" s="12">
        <v>252</v>
      </c>
      <c r="AA60" s="11">
        <v>0.72920462458000002</v>
      </c>
      <c r="AB60" s="11">
        <v>2.8936691451587304</v>
      </c>
      <c r="AC60" s="23">
        <v>5.1063292169344887</v>
      </c>
    </row>
    <row r="61" spans="1:29" ht="15" customHeight="1" thickBot="1" x14ac:dyDescent="0.3">
      <c r="A61" s="45">
        <f t="shared" si="0"/>
        <v>45504</v>
      </c>
      <c r="B61" s="12">
        <v>6493</v>
      </c>
      <c r="C61" s="11">
        <v>23.755754970229997</v>
      </c>
      <c r="D61" s="11">
        <v>3.6586716418034801</v>
      </c>
      <c r="E61" s="11">
        <v>5.0642599895663869</v>
      </c>
      <c r="F61" s="12">
        <v>5204</v>
      </c>
      <c r="G61" s="11">
        <v>19.630473372219999</v>
      </c>
      <c r="H61" s="11">
        <v>3.7721893490046119</v>
      </c>
      <c r="I61" s="93">
        <v>5.0672026969385264</v>
      </c>
      <c r="J61" s="12">
        <v>4017</v>
      </c>
      <c r="K61" s="11">
        <v>15.35134259826</v>
      </c>
      <c r="L61" s="11">
        <v>3.8215938755937264</v>
      </c>
      <c r="M61" s="11">
        <v>5.0541265111306988</v>
      </c>
      <c r="N61" s="12">
        <v>893</v>
      </c>
      <c r="O61" s="11">
        <v>3.2722955950000001</v>
      </c>
      <c r="P61" s="11">
        <v>3.6643847648376258</v>
      </c>
      <c r="Q61" s="11">
        <v>5.0678593819855688</v>
      </c>
      <c r="R61" s="12">
        <v>294</v>
      </c>
      <c r="S61" s="11">
        <v>1.0068351789600001</v>
      </c>
      <c r="T61" s="11">
        <v>3.4246094522448982</v>
      </c>
      <c r="U61" s="11">
        <v>5.2644426670723004</v>
      </c>
      <c r="V61" s="12">
        <v>1022</v>
      </c>
      <c r="W61" s="11">
        <v>3.3097654530299998</v>
      </c>
      <c r="X61" s="11">
        <v>3.2385180558023481</v>
      </c>
      <c r="Y61" s="11">
        <v>5.0411670832054183</v>
      </c>
      <c r="Z61" s="12">
        <v>267</v>
      </c>
      <c r="AA61" s="11">
        <v>0.81551614497999991</v>
      </c>
      <c r="AB61" s="11">
        <v>3.0543675841947562</v>
      </c>
      <c r="AC61" s="23">
        <v>5.0871477828828793</v>
      </c>
    </row>
    <row r="62" spans="1:29" ht="15" customHeight="1" thickBot="1" x14ac:dyDescent="0.3">
      <c r="A62" s="45">
        <f t="shared" si="0"/>
        <v>45535</v>
      </c>
      <c r="B62" s="12">
        <v>8522</v>
      </c>
      <c r="C62" s="11">
        <v>32.362517492720002</v>
      </c>
      <c r="D62" s="11">
        <v>3.7975261080403664</v>
      </c>
      <c r="E62" s="11">
        <v>4.9662698490298505</v>
      </c>
      <c r="F62" s="12">
        <v>6498</v>
      </c>
      <c r="G62" s="11">
        <v>25.659768321640001</v>
      </c>
      <c r="H62" s="11">
        <v>3.9488717023145585</v>
      </c>
      <c r="I62" s="93">
        <v>4.9804266544801346</v>
      </c>
      <c r="J62" s="12">
        <v>5051</v>
      </c>
      <c r="K62" s="11">
        <v>20.102538659390003</v>
      </c>
      <c r="L62" s="11">
        <v>3.9799126231221549</v>
      </c>
      <c r="M62" s="11">
        <v>4.973011211655475</v>
      </c>
      <c r="N62" s="12">
        <v>1123</v>
      </c>
      <c r="O62" s="11">
        <v>4.5252995408399999</v>
      </c>
      <c r="P62" s="11">
        <v>4.0296523070703474</v>
      </c>
      <c r="Q62" s="11">
        <v>4.9601584789482382</v>
      </c>
      <c r="R62" s="12">
        <v>324</v>
      </c>
      <c r="S62" s="11">
        <v>1.0319301214100001</v>
      </c>
      <c r="T62" s="11">
        <v>3.1849695105246911</v>
      </c>
      <c r="U62" s="11">
        <v>5.2137649266088149</v>
      </c>
      <c r="V62" s="12">
        <v>1716</v>
      </c>
      <c r="W62" s="11">
        <v>5.6954730529300006</v>
      </c>
      <c r="X62" s="11">
        <v>3.3190402406351986</v>
      </c>
      <c r="Y62" s="11">
        <v>4.900684494943004</v>
      </c>
      <c r="Z62" s="12">
        <v>308</v>
      </c>
      <c r="AA62" s="11">
        <v>1.0072761181500001</v>
      </c>
      <c r="AB62" s="11">
        <v>3.2703770069805196</v>
      </c>
      <c r="AC62" s="23">
        <v>4.976474864967849</v>
      </c>
    </row>
    <row r="63" spans="1:29" ht="15" customHeight="1" thickBot="1" x14ac:dyDescent="0.3">
      <c r="A63" s="45">
        <f t="shared" si="0"/>
        <v>45565</v>
      </c>
      <c r="B63" s="12">
        <v>6713</v>
      </c>
      <c r="C63" s="11">
        <v>24.225778025180002</v>
      </c>
      <c r="D63" s="11">
        <v>3.6087856435542975</v>
      </c>
      <c r="E63" s="11">
        <v>4.9381694911104486</v>
      </c>
      <c r="F63" s="12">
        <v>5232</v>
      </c>
      <c r="G63" s="11">
        <v>19.675254692590002</v>
      </c>
      <c r="H63" s="11">
        <v>3.7605609121922789</v>
      </c>
      <c r="I63" s="93">
        <v>4.9565742930206458</v>
      </c>
      <c r="J63" s="12">
        <v>4087</v>
      </c>
      <c r="K63" s="11">
        <v>15.770769713960002</v>
      </c>
      <c r="L63" s="11">
        <v>3.8587643048593105</v>
      </c>
      <c r="M63" s="11">
        <v>4.9424508599418919</v>
      </c>
      <c r="N63" s="12">
        <v>823</v>
      </c>
      <c r="O63" s="11">
        <v>2.8808856828800002</v>
      </c>
      <c r="P63" s="11">
        <v>3.5004686304738764</v>
      </c>
      <c r="Q63" s="11">
        <v>4.9399894616746582</v>
      </c>
      <c r="R63" s="12">
        <v>322</v>
      </c>
      <c r="S63" s="11">
        <v>1.02359929575</v>
      </c>
      <c r="T63" s="11">
        <v>3.1788798004658387</v>
      </c>
      <c r="U63" s="11">
        <v>5.22085389438063</v>
      </c>
      <c r="V63" s="12">
        <v>1194</v>
      </c>
      <c r="W63" s="11">
        <v>3.68358072925</v>
      </c>
      <c r="X63" s="11">
        <v>3.0850759876465661</v>
      </c>
      <c r="Y63" s="11">
        <v>4.8565131852813712</v>
      </c>
      <c r="Z63" s="12">
        <v>287</v>
      </c>
      <c r="AA63" s="11">
        <v>0.86694260334000006</v>
      </c>
      <c r="AB63" s="11">
        <v>3.0207059349825789</v>
      </c>
      <c r="AC63" s="23">
        <v>4.8674248185799156</v>
      </c>
    </row>
    <row r="64" spans="1:29" ht="15" customHeight="1" thickBot="1" x14ac:dyDescent="0.3">
      <c r="A64" s="45">
        <f t="shared" si="0"/>
        <v>45596</v>
      </c>
      <c r="B64" s="12">
        <v>7217</v>
      </c>
      <c r="C64" s="11">
        <v>26.354129681180002</v>
      </c>
      <c r="D64" s="11">
        <v>3.6516737815130944</v>
      </c>
      <c r="E64" s="11">
        <v>4.8730595768777469</v>
      </c>
      <c r="F64" s="12">
        <v>5757</v>
      </c>
      <c r="G64" s="11">
        <v>21.795875623560001</v>
      </c>
      <c r="H64" s="11">
        <v>3.7859780482126109</v>
      </c>
      <c r="I64" s="93">
        <v>4.8972764236054527</v>
      </c>
      <c r="J64" s="12">
        <v>4606</v>
      </c>
      <c r="K64" s="11">
        <v>17.698557338819999</v>
      </c>
      <c r="L64" s="11">
        <v>3.8425005077768128</v>
      </c>
      <c r="M64" s="11">
        <v>4.8882337897851169</v>
      </c>
      <c r="N64" s="12">
        <v>824</v>
      </c>
      <c r="O64" s="11">
        <v>3.1137706220100001</v>
      </c>
      <c r="P64" s="11">
        <v>3.7788478422451459</v>
      </c>
      <c r="Q64" s="11">
        <v>4.8797264057271006</v>
      </c>
      <c r="R64" s="12">
        <v>327</v>
      </c>
      <c r="S64" s="11">
        <v>0.98354766273000005</v>
      </c>
      <c r="T64" s="11">
        <v>3.0077910175229357</v>
      </c>
      <c r="U64" s="11">
        <v>5.1155559349945126</v>
      </c>
      <c r="V64" s="12">
        <v>1200</v>
      </c>
      <c r="W64" s="11">
        <v>3.7203621676199998</v>
      </c>
      <c r="X64" s="11">
        <v>3.1003018063499996</v>
      </c>
      <c r="Y64" s="11">
        <v>4.7394712393274983</v>
      </c>
      <c r="Z64" s="12">
        <v>260</v>
      </c>
      <c r="AA64" s="11">
        <v>0.83789188999999997</v>
      </c>
      <c r="AB64" s="11">
        <v>3.2226611153846156</v>
      </c>
      <c r="AC64" s="23">
        <v>4.8362643977112603</v>
      </c>
    </row>
    <row r="65" x14ac:dyDescent="0.25"/>
    <row r="66" x14ac:dyDescent="0.25"/>
    <row r="67" x14ac:dyDescent="0.25"/>
    <row r="68" x14ac:dyDescent="0.25"/>
    <row r="69" x14ac:dyDescent="0.2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codeName="Sheet6">
    <tabColor theme="4" tint="0.39997558519241921"/>
  </sheetPr>
  <dimension ref="A1:AG69"/>
  <sheetViews>
    <sheetView showGridLines="0" zoomScale="85" zoomScaleNormal="85" workbookViewId="0">
      <pane xSplit="1" ySplit="6" topLeftCell="B40" activePane="bottomRight" state="frozen"/>
      <selection activeCell="A63" sqref="A63:XFD63"/>
      <selection pane="topRight" activeCell="A63" sqref="A63:XFD63"/>
      <selection pane="bottomLeft" activeCell="A63" sqref="A63:XFD63"/>
      <selection pane="bottomRight"/>
    </sheetView>
  </sheetViews>
  <sheetFormatPr defaultColWidth="0" defaultRowHeight="16.5" customHeight="1" zeroHeight="1" x14ac:dyDescent="0.25"/>
  <cols>
    <col min="1" max="1" width="11.5703125" style="1" bestFit="1" customWidth="1"/>
    <col min="2" max="4" width="8.7109375" style="1" customWidth="1"/>
    <col min="5" max="5" width="9.85546875" style="1" customWidth="1"/>
    <col min="6" max="29" width="9.140625" style="1" customWidth="1"/>
    <col min="30" max="30" width="3.7109375" style="1" customWidth="1"/>
    <col min="31" max="31" width="9.140625" style="1" hidden="1" customWidth="1"/>
    <col min="32" max="16384" width="9.140625" hidden="1"/>
  </cols>
  <sheetData>
    <row r="1" spans="1:31" ht="15" x14ac:dyDescent="0.25"/>
    <row r="2" spans="1:31" ht="42.75" customHeight="1" thickBot="1" x14ac:dyDescent="0.55000000000000004">
      <c r="A2" s="37" t="s">
        <v>46</v>
      </c>
      <c r="B2" s="37"/>
      <c r="C2" s="37"/>
      <c r="D2" s="37"/>
      <c r="E2" s="37"/>
      <c r="F2" s="8"/>
    </row>
    <row r="3" spans="1:31" ht="14.25" customHeight="1" thickBot="1" x14ac:dyDescent="0.55000000000000004">
      <c r="A3" s="9"/>
      <c r="B3" s="106" t="s">
        <v>27</v>
      </c>
      <c r="C3" s="107"/>
      <c r="D3" s="107"/>
      <c r="E3" s="108"/>
      <c r="F3" s="8"/>
    </row>
    <row r="4" spans="1:31" ht="15.75" thickBot="1" x14ac:dyDescent="0.3">
      <c r="B4" s="109"/>
      <c r="C4" s="110"/>
      <c r="D4" s="110"/>
      <c r="E4" s="111"/>
      <c r="F4" s="107" t="s">
        <v>25</v>
      </c>
      <c r="G4" s="107"/>
      <c r="H4" s="107"/>
      <c r="I4" s="108"/>
      <c r="J4" s="7" t="s">
        <v>3</v>
      </c>
      <c r="K4" s="7"/>
      <c r="L4" s="7"/>
      <c r="M4" s="7"/>
      <c r="N4" s="7"/>
      <c r="O4" s="7"/>
      <c r="P4" s="7"/>
      <c r="Q4" s="7"/>
      <c r="R4" s="7"/>
      <c r="S4" s="7"/>
      <c r="T4" s="7"/>
      <c r="U4" s="7"/>
      <c r="V4" s="117" t="s">
        <v>0</v>
      </c>
      <c r="W4" s="118"/>
      <c r="X4" s="118"/>
      <c r="Y4" s="119"/>
      <c r="Z4" s="117" t="s">
        <v>1</v>
      </c>
      <c r="AA4" s="118"/>
      <c r="AB4" s="118"/>
      <c r="AC4" s="119"/>
    </row>
    <row r="5" spans="1:31" ht="15.75" thickBot="1" x14ac:dyDescent="0.3">
      <c r="B5" s="112"/>
      <c r="C5" s="113"/>
      <c r="D5" s="113"/>
      <c r="E5" s="114"/>
      <c r="F5" s="115"/>
      <c r="G5" s="115"/>
      <c r="H5" s="115"/>
      <c r="I5" s="116"/>
      <c r="J5" s="123" t="s">
        <v>5</v>
      </c>
      <c r="K5" s="124"/>
      <c r="L5" s="124"/>
      <c r="M5" s="125"/>
      <c r="N5" s="123" t="s">
        <v>6</v>
      </c>
      <c r="O5" s="124"/>
      <c r="P5" s="124"/>
      <c r="Q5" s="125"/>
      <c r="R5" s="123" t="s">
        <v>7</v>
      </c>
      <c r="S5" s="124"/>
      <c r="T5" s="124"/>
      <c r="U5" s="125"/>
      <c r="V5" s="120"/>
      <c r="W5" s="121"/>
      <c r="X5" s="121"/>
      <c r="Y5" s="122"/>
      <c r="Z5" s="120"/>
      <c r="AA5" s="121"/>
      <c r="AB5" s="121"/>
      <c r="AC5" s="122"/>
    </row>
    <row r="6" spans="1:31" s="3" customFormat="1" ht="45" customHeight="1" thickBot="1" x14ac:dyDescent="0.3">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
      <c r="A7" s="45">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5" customHeight="1" thickBot="1" x14ac:dyDescent="0.3">
      <c r="A8" s="45">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5" customHeight="1" thickBot="1" x14ac:dyDescent="0.3">
      <c r="A9" s="45">
        <f t="shared" ref="A9:A64"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5" customHeight="1" thickBot="1" x14ac:dyDescent="0.3">
      <c r="A10" s="45">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5" customHeight="1" thickBot="1" x14ac:dyDescent="0.3">
      <c r="A11" s="45">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5" customHeight="1" thickBot="1" x14ac:dyDescent="0.3">
      <c r="A12" s="45">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5" customHeight="1" thickBot="1" x14ac:dyDescent="0.3">
      <c r="A13" s="45">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5" customHeight="1" thickBot="1" x14ac:dyDescent="0.3">
      <c r="A14" s="45">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5" customHeight="1" thickBot="1" x14ac:dyDescent="0.3">
      <c r="A15" s="45">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5" customHeight="1" thickBot="1" x14ac:dyDescent="0.3">
      <c r="A16" s="45">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5" customHeight="1" thickBot="1" x14ac:dyDescent="0.3">
      <c r="A17" s="45">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5" customHeight="1" thickBot="1" x14ac:dyDescent="0.3">
      <c r="A18" s="45">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5" customHeight="1" thickBot="1" x14ac:dyDescent="0.3">
      <c r="A19" s="45">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5" customHeight="1" thickBot="1" x14ac:dyDescent="0.3">
      <c r="A20" s="45">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5" customHeight="1" thickBot="1" x14ac:dyDescent="0.3">
      <c r="A21" s="45">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5" customHeight="1" thickBot="1" x14ac:dyDescent="0.3">
      <c r="A22" s="45">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5" customHeight="1" thickBot="1" x14ac:dyDescent="0.3">
      <c r="A23" s="45">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5" customHeight="1" thickBot="1" x14ac:dyDescent="0.3">
      <c r="A24" s="45">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5" customHeight="1" thickBot="1" x14ac:dyDescent="0.3">
      <c r="A25" s="45">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5" customHeight="1" thickBot="1" x14ac:dyDescent="0.3">
      <c r="A26" s="45">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5" customHeight="1" thickBot="1" x14ac:dyDescent="0.3">
      <c r="A27" s="45">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5" customHeight="1" thickBot="1" x14ac:dyDescent="0.3">
      <c r="A28" s="45">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5" customHeight="1" thickBot="1" x14ac:dyDescent="0.3">
      <c r="A29" s="45">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5" customHeight="1" thickBot="1" x14ac:dyDescent="0.3">
      <c r="A30" s="45">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5" customHeight="1" thickBot="1" x14ac:dyDescent="0.3">
      <c r="A31" s="45">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5" customHeight="1" thickBot="1" x14ac:dyDescent="0.3">
      <c r="A32" s="45">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5" customHeight="1" thickBot="1" x14ac:dyDescent="0.3">
      <c r="A33" s="45">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5" customHeight="1" thickBot="1" x14ac:dyDescent="0.3">
      <c r="A34" s="45">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5" customHeight="1" thickBot="1" x14ac:dyDescent="0.3">
      <c r="A35" s="45">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5" customHeight="1" thickBot="1" x14ac:dyDescent="0.3">
      <c r="A36" s="45">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5" customHeight="1" thickBot="1" x14ac:dyDescent="0.3">
      <c r="A37" s="45">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5" customHeight="1" thickBot="1" x14ac:dyDescent="0.3">
      <c r="A38" s="45">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5" customHeight="1" thickBot="1" x14ac:dyDescent="0.3">
      <c r="A39" s="45">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5" customHeight="1" thickBot="1" x14ac:dyDescent="0.3">
      <c r="A40" s="45">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5" customHeight="1" thickBot="1" x14ac:dyDescent="0.3">
      <c r="A41" s="45">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5" customHeight="1" thickBot="1" x14ac:dyDescent="0.3">
      <c r="A42" s="45">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5" customHeight="1" thickBot="1" x14ac:dyDescent="0.3">
      <c r="A43" s="45">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5" customHeight="1" thickBot="1" x14ac:dyDescent="0.3">
      <c r="A44" s="45">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5" customHeight="1" thickBot="1" x14ac:dyDescent="0.3">
      <c r="A45" s="45">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5" customHeight="1" thickBot="1" x14ac:dyDescent="0.3">
      <c r="A46" s="45">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5" customHeight="1" thickBot="1" x14ac:dyDescent="0.3">
      <c r="A47" s="45">
        <f t="shared" si="0"/>
        <v>45077</v>
      </c>
      <c r="B47" s="12">
        <v>3927</v>
      </c>
      <c r="C47" s="11">
        <v>11.172612912209999</v>
      </c>
      <c r="D47" s="11">
        <v>2.8450758625439265</v>
      </c>
      <c r="E47" s="11">
        <v>5.8994119082023948</v>
      </c>
      <c r="F47" s="12">
        <v>3122</v>
      </c>
      <c r="G47" s="11">
        <v>9.3440321644499988</v>
      </c>
      <c r="H47" s="11">
        <v>2.9929635376201151</v>
      </c>
      <c r="I47" s="11">
        <v>5.9009208918920191</v>
      </c>
      <c r="J47" s="12">
        <v>2267</v>
      </c>
      <c r="K47" s="11">
        <v>7.1082176591800001</v>
      </c>
      <c r="L47" s="11">
        <v>3.1355172735685928</v>
      </c>
      <c r="M47" s="11">
        <v>5.8898856765625274</v>
      </c>
      <c r="N47" s="12">
        <v>613</v>
      </c>
      <c r="O47" s="11">
        <v>1.71278223</v>
      </c>
      <c r="P47" s="11">
        <v>2.7940982544861339</v>
      </c>
      <c r="Q47" s="11">
        <v>5.8543525970643673</v>
      </c>
      <c r="R47" s="12">
        <v>242</v>
      </c>
      <c r="S47" s="11">
        <v>0.52303227526999996</v>
      </c>
      <c r="T47" s="11">
        <v>2.1612903936776857</v>
      </c>
      <c r="U47" s="11">
        <v>6.2033918249878255</v>
      </c>
      <c r="V47" s="12">
        <v>710</v>
      </c>
      <c r="W47" s="11">
        <v>1.6113361497600001</v>
      </c>
      <c r="X47" s="11">
        <v>2.2694875348732393</v>
      </c>
      <c r="Y47" s="11">
        <v>5.8963056052867149</v>
      </c>
      <c r="Z47" s="12">
        <v>95</v>
      </c>
      <c r="AA47" s="11">
        <v>0.21724459800000001</v>
      </c>
      <c r="AB47" s="11">
        <v>2.2867852421052635</v>
      </c>
      <c r="AC47" s="23">
        <v>5.857548064244618</v>
      </c>
    </row>
    <row r="48" spans="1:33" ht="15" customHeight="1" thickBot="1" x14ac:dyDescent="0.3">
      <c r="A48" s="45">
        <f t="shared" si="0"/>
        <v>45107</v>
      </c>
      <c r="B48" s="12">
        <v>4354</v>
      </c>
      <c r="C48" s="11">
        <v>12.78936626554</v>
      </c>
      <c r="D48" s="11">
        <v>2.9373831569912725</v>
      </c>
      <c r="E48" s="11">
        <v>5.8568135847127154</v>
      </c>
      <c r="F48" s="12">
        <v>3443</v>
      </c>
      <c r="G48" s="11">
        <v>10.61861543957</v>
      </c>
      <c r="H48" s="11">
        <v>3.0841171767557363</v>
      </c>
      <c r="I48" s="11">
        <v>5.858267641498772</v>
      </c>
      <c r="J48" s="12">
        <v>2508</v>
      </c>
      <c r="K48" s="11">
        <v>8.0855512293</v>
      </c>
      <c r="L48" s="11">
        <v>3.2239039989234453</v>
      </c>
      <c r="M48" s="11">
        <v>5.8411310125533449</v>
      </c>
      <c r="N48" s="12">
        <v>647</v>
      </c>
      <c r="O48" s="11">
        <v>1.858689327</v>
      </c>
      <c r="P48" s="11">
        <v>2.8727810309119008</v>
      </c>
      <c r="Q48" s="11">
        <v>5.8129520625615561</v>
      </c>
      <c r="R48" s="12">
        <v>288</v>
      </c>
      <c r="S48" s="11">
        <v>0.67437488326999995</v>
      </c>
      <c r="T48" s="11">
        <v>2.3415794557986112</v>
      </c>
      <c r="U48" s="11">
        <v>6.1886279198544969</v>
      </c>
      <c r="V48" s="12">
        <v>763</v>
      </c>
      <c r="W48" s="11">
        <v>1.79907111397</v>
      </c>
      <c r="X48" s="11">
        <v>2.3578913682437745</v>
      </c>
      <c r="Y48" s="11">
        <v>5.8548205382588039</v>
      </c>
      <c r="Z48" s="12">
        <v>148</v>
      </c>
      <c r="AA48" s="11">
        <v>0.371679712</v>
      </c>
      <c r="AB48" s="11">
        <v>2.5113494054054053</v>
      </c>
      <c r="AC48" s="23">
        <v>5.8249193565596071</v>
      </c>
    </row>
    <row r="49" spans="1:29" ht="15" customHeight="1" thickBot="1" x14ac:dyDescent="0.3">
      <c r="A49" s="45">
        <f t="shared" si="0"/>
        <v>45138</v>
      </c>
      <c r="B49" s="12">
        <v>3543</v>
      </c>
      <c r="C49" s="11">
        <v>10.558023966399999</v>
      </c>
      <c r="D49" s="11">
        <v>2.9799672499012133</v>
      </c>
      <c r="E49" s="11">
        <v>5.8035428100813666</v>
      </c>
      <c r="F49" s="12">
        <v>2826</v>
      </c>
      <c r="G49" s="11">
        <v>8.783582459769999</v>
      </c>
      <c r="H49" s="11">
        <v>3.1081325052264681</v>
      </c>
      <c r="I49" s="11">
        <v>5.8025224083145339</v>
      </c>
      <c r="J49" s="12">
        <v>2127</v>
      </c>
      <c r="K49" s="11">
        <v>6.8678921605400003</v>
      </c>
      <c r="L49" s="11">
        <v>3.2289102776398684</v>
      </c>
      <c r="M49" s="11">
        <v>5.7878940645169568</v>
      </c>
      <c r="N49" s="12">
        <v>496</v>
      </c>
      <c r="O49" s="11">
        <v>1.454147563</v>
      </c>
      <c r="P49" s="11">
        <v>2.9317491189516129</v>
      </c>
      <c r="Q49" s="11">
        <v>5.791080517043234</v>
      </c>
      <c r="R49" s="12">
        <v>203</v>
      </c>
      <c r="S49" s="11">
        <v>0.46154273623000003</v>
      </c>
      <c r="T49" s="11">
        <v>2.2736095380788179</v>
      </c>
      <c r="U49" s="11">
        <v>6.0562455780341073</v>
      </c>
      <c r="V49" s="12">
        <v>609</v>
      </c>
      <c r="W49" s="11">
        <v>1.4980580496300002</v>
      </c>
      <c r="X49" s="11">
        <v>2.4598654345320199</v>
      </c>
      <c r="Y49" s="11">
        <v>5.8223045777747409</v>
      </c>
      <c r="Z49" s="12">
        <v>108</v>
      </c>
      <c r="AA49" s="11">
        <v>0.276383457</v>
      </c>
      <c r="AB49" s="11">
        <v>2.5591060833333334</v>
      </c>
      <c r="AC49" s="23">
        <v>5.7342787728445703</v>
      </c>
    </row>
    <row r="50" spans="1:29" ht="15" customHeight="1" thickBot="1" x14ac:dyDescent="0.3">
      <c r="A50" s="45">
        <f t="shared" si="0"/>
        <v>45169</v>
      </c>
      <c r="B50" s="12">
        <v>4249</v>
      </c>
      <c r="C50" s="11">
        <v>12.856122192779999</v>
      </c>
      <c r="D50" s="11">
        <v>3.0256818528547891</v>
      </c>
      <c r="E50" s="11">
        <v>5.7753576695221085</v>
      </c>
      <c r="F50" s="12">
        <v>3355</v>
      </c>
      <c r="G50" s="11">
        <v>10.455894735199999</v>
      </c>
      <c r="H50" s="11">
        <v>3.1165110984202684</v>
      </c>
      <c r="I50" s="11">
        <v>5.7839017514398101</v>
      </c>
      <c r="J50" s="12">
        <v>2508</v>
      </c>
      <c r="K50" s="11">
        <v>8.1986218023999999</v>
      </c>
      <c r="L50" s="11">
        <v>3.2689879594896327</v>
      </c>
      <c r="M50" s="11">
        <v>5.77142332483026</v>
      </c>
      <c r="N50" s="12">
        <v>590</v>
      </c>
      <c r="O50" s="11">
        <v>1.6597449150000001</v>
      </c>
      <c r="P50" s="11">
        <v>2.8131269745762713</v>
      </c>
      <c r="Q50" s="11">
        <v>5.7171648368498236</v>
      </c>
      <c r="R50" s="12">
        <v>257</v>
      </c>
      <c r="S50" s="11">
        <v>0.59752801779999998</v>
      </c>
      <c r="T50" s="11">
        <v>2.325011742412451</v>
      </c>
      <c r="U50" s="11">
        <v>6.1404911476638055</v>
      </c>
      <c r="V50" s="12">
        <v>766</v>
      </c>
      <c r="W50" s="11">
        <v>2.0432732279999999</v>
      </c>
      <c r="X50" s="11">
        <v>2.6674585221932117</v>
      </c>
      <c r="Y50" s="11">
        <v>5.7375038138919896</v>
      </c>
      <c r="Z50" s="12">
        <v>128</v>
      </c>
      <c r="AA50" s="11">
        <v>0.35695422958</v>
      </c>
      <c r="AB50" s="11">
        <v>2.78870491859375</v>
      </c>
      <c r="AC50" s="23">
        <v>5.7417672246941649</v>
      </c>
    </row>
    <row r="51" spans="1:29" ht="15" customHeight="1" thickBot="1" x14ac:dyDescent="0.3">
      <c r="A51" s="45">
        <f t="shared" si="0"/>
        <v>45199</v>
      </c>
      <c r="B51" s="12">
        <v>4088</v>
      </c>
      <c r="C51" s="11">
        <v>12.53418632346</v>
      </c>
      <c r="D51" s="11">
        <v>3.0660925448776908</v>
      </c>
      <c r="E51" s="11">
        <v>5.7381450598925152</v>
      </c>
      <c r="F51" s="12">
        <v>3232</v>
      </c>
      <c r="G51" s="11">
        <v>10.390913290990001</v>
      </c>
      <c r="H51" s="11">
        <v>3.215010300430075</v>
      </c>
      <c r="I51" s="11">
        <v>5.7391795343374286</v>
      </c>
      <c r="J51" s="12">
        <v>2440</v>
      </c>
      <c r="K51" s="11">
        <v>8.1066696696900014</v>
      </c>
      <c r="L51" s="11">
        <v>3.3224056023319677</v>
      </c>
      <c r="M51" s="11">
        <v>5.720512887685512</v>
      </c>
      <c r="N51" s="12">
        <v>549</v>
      </c>
      <c r="O51" s="11">
        <v>1.710157844</v>
      </c>
      <c r="P51" s="11">
        <v>3.1150416102003642</v>
      </c>
      <c r="Q51" s="11">
        <v>5.6984500359507164</v>
      </c>
      <c r="R51" s="12">
        <v>243</v>
      </c>
      <c r="S51" s="11">
        <v>0.57408577729999999</v>
      </c>
      <c r="T51" s="11">
        <v>2.3624929106995882</v>
      </c>
      <c r="U51" s="11">
        <v>6.1241014713264184</v>
      </c>
      <c r="V51" s="12">
        <v>741</v>
      </c>
      <c r="W51" s="11">
        <v>1.90505286717</v>
      </c>
      <c r="X51" s="11">
        <v>2.5709215481376519</v>
      </c>
      <c r="Y51" s="11">
        <v>5.7341716317420275</v>
      </c>
      <c r="Z51" s="12">
        <v>115</v>
      </c>
      <c r="AA51" s="11">
        <v>0.23822016530000001</v>
      </c>
      <c r="AB51" s="11">
        <v>2.0714796982608696</v>
      </c>
      <c r="AC51" s="23">
        <v>5.7247979800419522</v>
      </c>
    </row>
    <row r="52" spans="1:29" ht="15" customHeight="1" thickBot="1" x14ac:dyDescent="0.3">
      <c r="A52" s="45">
        <f t="shared" si="0"/>
        <v>45230</v>
      </c>
      <c r="B52" s="12">
        <v>4795</v>
      </c>
      <c r="C52" s="11">
        <v>14.725682048099999</v>
      </c>
      <c r="D52" s="11">
        <v>3.0710494365172054</v>
      </c>
      <c r="E52" s="11">
        <v>5.7012269529121751</v>
      </c>
      <c r="F52" s="12">
        <v>3733</v>
      </c>
      <c r="G52" s="11">
        <v>12.05841528543</v>
      </c>
      <c r="H52" s="11">
        <v>3.2302210783364584</v>
      </c>
      <c r="I52" s="11">
        <v>5.7058377625858281</v>
      </c>
      <c r="J52" s="12">
        <v>2913</v>
      </c>
      <c r="K52" s="11">
        <v>9.6465351652399995</v>
      </c>
      <c r="L52" s="11">
        <v>3.3115465723446618</v>
      </c>
      <c r="M52" s="11">
        <v>5.6908012634576828</v>
      </c>
      <c r="N52" s="12">
        <v>548</v>
      </c>
      <c r="O52" s="11">
        <v>1.739727603</v>
      </c>
      <c r="P52" s="11">
        <v>3.1746854069343065</v>
      </c>
      <c r="Q52" s="11">
        <v>5.6409210364873434</v>
      </c>
      <c r="R52" s="12">
        <v>272</v>
      </c>
      <c r="S52" s="11">
        <v>0.67215251719000002</v>
      </c>
      <c r="T52" s="11">
        <v>2.4711489602573531</v>
      </c>
      <c r="U52" s="11">
        <v>6.0896606767217749</v>
      </c>
      <c r="V52" s="12">
        <v>918</v>
      </c>
      <c r="W52" s="11">
        <v>2.3417828139800001</v>
      </c>
      <c r="X52" s="11">
        <v>2.5509616710021783</v>
      </c>
      <c r="Y52" s="11">
        <v>5.6835012495105657</v>
      </c>
      <c r="Z52" s="12">
        <v>144</v>
      </c>
      <c r="AA52" s="11">
        <v>0.32548394869000002</v>
      </c>
      <c r="AB52" s="11">
        <v>2.2603051992361114</v>
      </c>
      <c r="AC52" s="23">
        <v>5.6579396869437071</v>
      </c>
    </row>
    <row r="53" spans="1:29" ht="15" customHeight="1" thickBot="1" x14ac:dyDescent="0.3">
      <c r="A53" s="45">
        <f t="shared" si="0"/>
        <v>45260</v>
      </c>
      <c r="B53" s="12">
        <v>4816</v>
      </c>
      <c r="C53" s="11">
        <v>14.851777679839998</v>
      </c>
      <c r="D53" s="11">
        <v>3.083840880365448</v>
      </c>
      <c r="E53" s="11">
        <v>5.6684811756907552</v>
      </c>
      <c r="F53" s="12">
        <v>3809</v>
      </c>
      <c r="G53" s="11">
        <v>12.260810681139999</v>
      </c>
      <c r="H53" s="11">
        <v>3.2189054032922022</v>
      </c>
      <c r="I53" s="11">
        <v>5.674873491061156</v>
      </c>
      <c r="J53" s="12">
        <v>2998</v>
      </c>
      <c r="K53" s="11">
        <v>9.9797932491899992</v>
      </c>
      <c r="L53" s="11">
        <v>3.3288169610373579</v>
      </c>
      <c r="M53" s="11">
        <v>5.6613375067698337</v>
      </c>
      <c r="N53" s="12">
        <v>532</v>
      </c>
      <c r="O53" s="11">
        <v>1.5861386788699998</v>
      </c>
      <c r="P53" s="11">
        <v>2.9814636820864657</v>
      </c>
      <c r="Q53" s="11">
        <v>5.6366530047251509</v>
      </c>
      <c r="R53" s="12">
        <v>279</v>
      </c>
      <c r="S53" s="11">
        <v>0.69487875308000002</v>
      </c>
      <c r="T53" s="11">
        <v>2.4906048497491042</v>
      </c>
      <c r="U53" s="11">
        <v>5.9565187644084503</v>
      </c>
      <c r="V53" s="12">
        <v>843</v>
      </c>
      <c r="W53" s="11">
        <v>2.2064419526999997</v>
      </c>
      <c r="X53" s="11">
        <v>2.617368864412811</v>
      </c>
      <c r="Y53" s="11">
        <v>5.6370281838456364</v>
      </c>
      <c r="Z53" s="12">
        <v>164</v>
      </c>
      <c r="AA53" s="11">
        <v>0.38452504599999998</v>
      </c>
      <c r="AB53" s="11">
        <v>2.3446649146341461</v>
      </c>
      <c r="AC53" s="23">
        <v>5.6451386966533246</v>
      </c>
    </row>
    <row r="54" spans="1:29" ht="15" customHeight="1" thickBot="1" x14ac:dyDescent="0.3">
      <c r="A54" s="45">
        <f t="shared" si="0"/>
        <v>45291</v>
      </c>
      <c r="B54" s="12">
        <v>4221</v>
      </c>
      <c r="C54" s="11">
        <v>13.69346762622</v>
      </c>
      <c r="D54" s="11">
        <v>3.2441287908599858</v>
      </c>
      <c r="E54" s="11">
        <v>5.6432080483849081</v>
      </c>
      <c r="F54" s="12">
        <v>3430</v>
      </c>
      <c r="G54" s="11">
        <v>11.548186361879999</v>
      </c>
      <c r="H54" s="11">
        <v>3.366818181306122</v>
      </c>
      <c r="I54" s="11">
        <v>5.6529343854992966</v>
      </c>
      <c r="J54" s="12">
        <v>2689</v>
      </c>
      <c r="K54" s="11">
        <v>9.3704449629199988</v>
      </c>
      <c r="L54" s="11">
        <v>3.4847322286798059</v>
      </c>
      <c r="M54" s="11">
        <v>5.6269810382930663</v>
      </c>
      <c r="N54" s="12">
        <v>456</v>
      </c>
      <c r="O54" s="11">
        <v>1.47452899</v>
      </c>
      <c r="P54" s="11">
        <v>3.2336162061403511</v>
      </c>
      <c r="Q54" s="11">
        <v>5.6003683798451451</v>
      </c>
      <c r="R54" s="12">
        <v>285</v>
      </c>
      <c r="S54" s="11">
        <v>0.70321240896000003</v>
      </c>
      <c r="T54" s="11">
        <v>2.4674119612631578</v>
      </c>
      <c r="U54" s="11">
        <v>6.1089907729276511</v>
      </c>
      <c r="V54" s="12">
        <v>651</v>
      </c>
      <c r="W54" s="11">
        <v>1.7971076453399999</v>
      </c>
      <c r="X54" s="11">
        <v>2.7605340174193547</v>
      </c>
      <c r="Y54" s="11">
        <v>5.5878623462852595</v>
      </c>
      <c r="Z54" s="12">
        <v>140</v>
      </c>
      <c r="AA54" s="11">
        <v>0.34817361899999999</v>
      </c>
      <c r="AB54" s="11">
        <v>2.4869544214285715</v>
      </c>
      <c r="AC54" s="23">
        <v>5.6062742643941297</v>
      </c>
    </row>
    <row r="55" spans="1:29" ht="15" customHeight="1" thickBot="1" x14ac:dyDescent="0.3">
      <c r="A55" s="45">
        <f t="shared" si="0"/>
        <v>45322</v>
      </c>
      <c r="B55" s="12">
        <v>3667</v>
      </c>
      <c r="C55" s="11">
        <v>12.025117530980001</v>
      </c>
      <c r="D55" s="11">
        <v>3.2792793921407148</v>
      </c>
      <c r="E55" s="11">
        <v>5.5226563073256667</v>
      </c>
      <c r="F55" s="12">
        <v>2963</v>
      </c>
      <c r="G55" s="11">
        <v>10.03844308711</v>
      </c>
      <c r="H55" s="11">
        <v>3.3879321927472157</v>
      </c>
      <c r="I55" s="11">
        <v>5.5283804261344134</v>
      </c>
      <c r="J55" s="12">
        <v>2355</v>
      </c>
      <c r="K55" s="11">
        <v>8.3338767709199999</v>
      </c>
      <c r="L55" s="11">
        <v>3.5388011766114649</v>
      </c>
      <c r="M55" s="11">
        <v>5.5124223445799441</v>
      </c>
      <c r="N55" s="12">
        <v>411</v>
      </c>
      <c r="O55" s="11">
        <v>1.2078030930700001</v>
      </c>
      <c r="P55" s="11">
        <v>2.9386936571046234</v>
      </c>
      <c r="Q55" s="11">
        <v>5.5629651962824269</v>
      </c>
      <c r="R55" s="12">
        <v>197</v>
      </c>
      <c r="S55" s="11">
        <v>0.49676322311999999</v>
      </c>
      <c r="T55" s="11">
        <v>2.5216407264974618</v>
      </c>
      <c r="U55" s="11">
        <v>5.7120113564686461</v>
      </c>
      <c r="V55" s="12">
        <v>590</v>
      </c>
      <c r="W55" s="11">
        <v>1.6995764948399998</v>
      </c>
      <c r="X55" s="11">
        <v>2.8806381268474577</v>
      </c>
      <c r="Y55" s="11">
        <v>5.4779023500598187</v>
      </c>
      <c r="Z55" s="12">
        <v>114</v>
      </c>
      <c r="AA55" s="11">
        <v>0.28709794902999997</v>
      </c>
      <c r="AB55" s="11">
        <v>2.5184030616666666</v>
      </c>
      <c r="AC55" s="23">
        <v>5.5874478984794855</v>
      </c>
    </row>
    <row r="56" spans="1:29" ht="15" customHeight="1" thickBot="1" x14ac:dyDescent="0.3">
      <c r="A56" s="45">
        <f t="shared" si="0"/>
        <v>45351</v>
      </c>
      <c r="B56" s="12">
        <v>4566</v>
      </c>
      <c r="C56" s="11">
        <v>14.753821550289999</v>
      </c>
      <c r="D56" s="11">
        <v>3.2312355563491018</v>
      </c>
      <c r="E56" s="11">
        <v>5.3468261247050188</v>
      </c>
      <c r="F56" s="12">
        <v>3586</v>
      </c>
      <c r="G56" s="11">
        <v>12.155227324709999</v>
      </c>
      <c r="H56" s="11">
        <v>3.3896339444255434</v>
      </c>
      <c r="I56" s="11">
        <v>5.3600606834876068</v>
      </c>
      <c r="J56" s="12">
        <v>2833</v>
      </c>
      <c r="K56" s="11">
        <v>9.8716058042299988</v>
      </c>
      <c r="L56" s="11">
        <v>3.4845061080938931</v>
      </c>
      <c r="M56" s="11">
        <v>5.3457072495755051</v>
      </c>
      <c r="N56" s="12">
        <v>518</v>
      </c>
      <c r="O56" s="11">
        <v>1.6221081464</v>
      </c>
      <c r="P56" s="11">
        <v>3.1314829081081084</v>
      </c>
      <c r="Q56" s="11">
        <v>5.3515059992881371</v>
      </c>
      <c r="R56" s="12">
        <v>235</v>
      </c>
      <c r="S56" s="11">
        <v>0.66151337407999999</v>
      </c>
      <c r="T56" s="11">
        <v>2.8149505280000002</v>
      </c>
      <c r="U56" s="11">
        <v>5.5952306294671859</v>
      </c>
      <c r="V56" s="12">
        <v>809</v>
      </c>
      <c r="W56" s="11">
        <v>2.14713013215</v>
      </c>
      <c r="X56" s="11">
        <v>2.6540545514833127</v>
      </c>
      <c r="Y56" s="11">
        <v>5.2605293991688162</v>
      </c>
      <c r="Z56" s="12">
        <v>171</v>
      </c>
      <c r="AA56" s="11">
        <v>0.45146409342999999</v>
      </c>
      <c r="AB56" s="11">
        <v>2.6401408972514622</v>
      </c>
      <c r="AC56" s="23">
        <v>5.4009195277362938</v>
      </c>
    </row>
    <row r="57" spans="1:29" ht="15" customHeight="1" thickBot="1" x14ac:dyDescent="0.3">
      <c r="A57" s="45">
        <f t="shared" si="0"/>
        <v>45382</v>
      </c>
      <c r="B57" s="12">
        <v>5195</v>
      </c>
      <c r="C57" s="11">
        <v>17.11602793398</v>
      </c>
      <c r="D57" s="11">
        <v>3.2947118255976902</v>
      </c>
      <c r="E57" s="11">
        <v>5.1724253461576835</v>
      </c>
      <c r="F57" s="12">
        <v>4232</v>
      </c>
      <c r="G57" s="11">
        <v>14.5285900125</v>
      </c>
      <c r="H57" s="11">
        <v>3.4330316664697542</v>
      </c>
      <c r="I57" s="11">
        <v>5.1873645761098546</v>
      </c>
      <c r="J57" s="12">
        <v>3292</v>
      </c>
      <c r="K57" s="11">
        <v>11.584330636760001</v>
      </c>
      <c r="L57" s="11">
        <v>3.518933972284326</v>
      </c>
      <c r="M57" s="11">
        <v>5.1764147038389146</v>
      </c>
      <c r="N57" s="12">
        <v>663</v>
      </c>
      <c r="O57" s="11">
        <v>2.203430365</v>
      </c>
      <c r="P57" s="11">
        <v>3.3234243815987936</v>
      </c>
      <c r="Q57" s="11">
        <v>5.1758113444210743</v>
      </c>
      <c r="R57" s="12">
        <v>277</v>
      </c>
      <c r="S57" s="11">
        <v>0.74082901073999996</v>
      </c>
      <c r="T57" s="11">
        <v>2.674472962960289</v>
      </c>
      <c r="U57" s="11">
        <v>5.3929500487706381</v>
      </c>
      <c r="V57" s="12">
        <v>801</v>
      </c>
      <c r="W57" s="11">
        <v>2.1326211015900003</v>
      </c>
      <c r="X57" s="11">
        <v>2.6624483165917607</v>
      </c>
      <c r="Y57" s="11">
        <v>5.0596036641629736</v>
      </c>
      <c r="Z57" s="12">
        <v>162</v>
      </c>
      <c r="AA57" s="11">
        <v>0.45481681989</v>
      </c>
      <c r="AB57" s="11">
        <v>2.8075112338888886</v>
      </c>
      <c r="AC57" s="23">
        <v>5.2242263166383438</v>
      </c>
    </row>
    <row r="58" spans="1:29" ht="15" customHeight="1" thickBot="1" x14ac:dyDescent="0.3">
      <c r="A58" s="45">
        <f t="shared" si="0"/>
        <v>45412</v>
      </c>
      <c r="B58" s="12">
        <v>5945</v>
      </c>
      <c r="C58" s="11">
        <v>20.707265930200002</v>
      </c>
      <c r="D58" s="11">
        <v>3.4831397695878894</v>
      </c>
      <c r="E58" s="11">
        <v>5.0838360323266052</v>
      </c>
      <c r="F58" s="12">
        <v>4938</v>
      </c>
      <c r="G58" s="11">
        <v>17.784075582300002</v>
      </c>
      <c r="H58" s="11">
        <v>3.6014733864520054</v>
      </c>
      <c r="I58" s="11">
        <v>5.0929216975447273</v>
      </c>
      <c r="J58" s="12">
        <v>3905</v>
      </c>
      <c r="K58" s="11">
        <v>14.544966303200001</v>
      </c>
      <c r="L58" s="11">
        <v>3.7247032786683745</v>
      </c>
      <c r="M58" s="11">
        <v>5.0789762571245411</v>
      </c>
      <c r="N58" s="12">
        <v>728</v>
      </c>
      <c r="O58" s="11">
        <v>2.4511148949499999</v>
      </c>
      <c r="P58" s="11">
        <v>3.366916064491758</v>
      </c>
      <c r="Q58" s="11">
        <v>5.0738521702742085</v>
      </c>
      <c r="R58" s="12">
        <v>305</v>
      </c>
      <c r="S58" s="11">
        <v>0.78799438415</v>
      </c>
      <c r="T58" s="11">
        <v>2.5835881447540983</v>
      </c>
      <c r="U58" s="11">
        <v>5.409646750854006</v>
      </c>
      <c r="V58" s="12">
        <v>813</v>
      </c>
      <c r="W58" s="11">
        <v>2.3388308637100002</v>
      </c>
      <c r="X58" s="11">
        <v>2.8767907302706028</v>
      </c>
      <c r="Y58" s="11">
        <v>5.0183978089674435</v>
      </c>
      <c r="Z58" s="12">
        <v>194</v>
      </c>
      <c r="AA58" s="11">
        <v>0.58435948419000006</v>
      </c>
      <c r="AB58" s="11">
        <v>3.0121622896391753</v>
      </c>
      <c r="AC58" s="23">
        <v>5.0692367647068854</v>
      </c>
    </row>
    <row r="59" spans="1:29" ht="15" customHeight="1" thickBot="1" x14ac:dyDescent="0.3">
      <c r="A59" s="45">
        <f t="shared" si="0"/>
        <v>45443</v>
      </c>
      <c r="B59" s="12">
        <v>6456</v>
      </c>
      <c r="C59" s="11">
        <v>22.460244892539997</v>
      </c>
      <c r="D59" s="11">
        <v>3.4789722572087975</v>
      </c>
      <c r="E59" s="11">
        <v>5.0635418037113071</v>
      </c>
      <c r="F59" s="12">
        <v>5277</v>
      </c>
      <c r="G59" s="11">
        <v>19.10385339506</v>
      </c>
      <c r="H59" s="11">
        <v>3.6202109901572865</v>
      </c>
      <c r="I59" s="11">
        <v>5.0675907612782698</v>
      </c>
      <c r="J59" s="12">
        <v>4035</v>
      </c>
      <c r="K59" s="11">
        <v>15.071541914760001</v>
      </c>
      <c r="L59" s="11">
        <v>3.7352024571895912</v>
      </c>
      <c r="M59" s="11">
        <v>5.0592395936590391</v>
      </c>
      <c r="N59" s="12">
        <v>892</v>
      </c>
      <c r="O59" s="11">
        <v>3.13271005</v>
      </c>
      <c r="P59" s="11">
        <v>3.5120067825112105</v>
      </c>
      <c r="Q59" s="11">
        <v>5.0466683412995401</v>
      </c>
      <c r="R59" s="12">
        <v>350</v>
      </c>
      <c r="S59" s="11">
        <v>0.89960143030000006</v>
      </c>
      <c r="T59" s="11">
        <v>2.5702898008571431</v>
      </c>
      <c r="U59" s="11">
        <v>5.2803614858471164</v>
      </c>
      <c r="V59" s="12">
        <v>957</v>
      </c>
      <c r="W59" s="11">
        <v>2.7553998655299998</v>
      </c>
      <c r="X59" s="11">
        <v>2.8792057111076281</v>
      </c>
      <c r="Y59" s="11">
        <v>5.034357367390772</v>
      </c>
      <c r="Z59" s="12">
        <v>222</v>
      </c>
      <c r="AA59" s="11">
        <v>0.60099163195000005</v>
      </c>
      <c r="AB59" s="11">
        <v>2.7071695132882883</v>
      </c>
      <c r="AC59" s="23">
        <v>5.0686402110570947</v>
      </c>
    </row>
    <row r="60" spans="1:29" ht="15" customHeight="1" thickBot="1" x14ac:dyDescent="0.3">
      <c r="A60" s="45">
        <f t="shared" si="0"/>
        <v>45473</v>
      </c>
      <c r="B60" s="12">
        <v>6422</v>
      </c>
      <c r="C60" s="11">
        <v>23.094459770949996</v>
      </c>
      <c r="D60" s="11">
        <v>3.5961475818981623</v>
      </c>
      <c r="E60" s="11">
        <v>5.0524955168369186</v>
      </c>
      <c r="F60" s="12">
        <v>5207</v>
      </c>
      <c r="G60" s="11">
        <v>19.363288583799999</v>
      </c>
      <c r="H60" s="11">
        <v>3.7187033961590163</v>
      </c>
      <c r="I60" s="11">
        <v>5.0543163759036096</v>
      </c>
      <c r="J60" s="12">
        <v>4050</v>
      </c>
      <c r="K60" s="11">
        <v>15.413030322509998</v>
      </c>
      <c r="L60" s="11">
        <v>3.8056864993851844</v>
      </c>
      <c r="M60" s="11">
        <v>5.0439647312379172</v>
      </c>
      <c r="N60" s="12">
        <v>840</v>
      </c>
      <c r="O60" s="11">
        <v>2.9957138681199997</v>
      </c>
      <c r="P60" s="11">
        <v>3.5663260334761904</v>
      </c>
      <c r="Q60" s="11">
        <v>5.0574362923660816</v>
      </c>
      <c r="R60" s="12">
        <v>317</v>
      </c>
      <c r="S60" s="11">
        <v>0.95454439316999995</v>
      </c>
      <c r="T60" s="11">
        <v>3.0111810510094634</v>
      </c>
      <c r="U60" s="11">
        <v>5.2116729506013524</v>
      </c>
      <c r="V60" s="12">
        <v>997</v>
      </c>
      <c r="W60" s="11">
        <v>3.0941329775699997</v>
      </c>
      <c r="X60" s="11">
        <v>3.1034433074924772</v>
      </c>
      <c r="Y60" s="11">
        <v>5.0317135648798557</v>
      </c>
      <c r="Z60" s="12">
        <v>218</v>
      </c>
      <c r="AA60" s="11">
        <v>0.63703820958000001</v>
      </c>
      <c r="AB60" s="11">
        <v>2.9221936219266058</v>
      </c>
      <c r="AC60" s="23">
        <v>5.0980882346253562</v>
      </c>
    </row>
    <row r="61" spans="1:29" ht="15" customHeight="1" thickBot="1" x14ac:dyDescent="0.3">
      <c r="A61" s="45">
        <f t="shared" si="0"/>
        <v>45504</v>
      </c>
      <c r="B61" s="12">
        <v>5987</v>
      </c>
      <c r="C61" s="11">
        <v>21.84301998562</v>
      </c>
      <c r="D61" s="11">
        <v>3.6484082154033741</v>
      </c>
      <c r="E61" s="11">
        <v>5.0616163025462528</v>
      </c>
      <c r="F61" s="12">
        <v>4807</v>
      </c>
      <c r="G61" s="11">
        <v>18.021769469950002</v>
      </c>
      <c r="H61" s="11">
        <v>3.7490679155294364</v>
      </c>
      <c r="I61" s="11">
        <v>5.0663201199762211</v>
      </c>
      <c r="J61" s="12">
        <v>3707</v>
      </c>
      <c r="K61" s="11">
        <v>14.16990952499</v>
      </c>
      <c r="L61" s="11">
        <v>3.8224735702697599</v>
      </c>
      <c r="M61" s="11">
        <v>5.0572604218553945</v>
      </c>
      <c r="N61" s="12">
        <v>821</v>
      </c>
      <c r="O61" s="11">
        <v>3.058496275</v>
      </c>
      <c r="P61" s="11">
        <v>3.7253304202192448</v>
      </c>
      <c r="Q61" s="11">
        <v>5.0640580606725756</v>
      </c>
      <c r="R61" s="12">
        <v>279</v>
      </c>
      <c r="S61" s="11">
        <v>0.79336366996000007</v>
      </c>
      <c r="T61" s="11">
        <v>2.8435973833691759</v>
      </c>
      <c r="U61" s="11">
        <v>5.2368517535418198</v>
      </c>
      <c r="V61" s="12">
        <v>945</v>
      </c>
      <c r="W61" s="11">
        <v>3.1123341106899995</v>
      </c>
      <c r="X61" s="11">
        <v>3.2934752494074071</v>
      </c>
      <c r="Y61" s="11">
        <v>5.0298628928904092</v>
      </c>
      <c r="Z61" s="12">
        <v>235</v>
      </c>
      <c r="AA61" s="11">
        <v>0.70891640497999986</v>
      </c>
      <c r="AB61" s="11">
        <v>3.0166655531063826</v>
      </c>
      <c r="AC61" s="23">
        <v>5.0814438965364745</v>
      </c>
    </row>
    <row r="62" spans="1:29" ht="15" customHeight="1" thickBot="1" x14ac:dyDescent="0.3">
      <c r="A62" s="45">
        <f t="shared" si="0"/>
        <v>45535</v>
      </c>
      <c r="B62" s="12">
        <v>7877</v>
      </c>
      <c r="C62" s="11">
        <v>30.02710215842</v>
      </c>
      <c r="D62" s="11">
        <v>3.8119972271702425</v>
      </c>
      <c r="E62" s="11">
        <v>4.9660389601671238</v>
      </c>
      <c r="F62" s="12">
        <v>5985</v>
      </c>
      <c r="G62" s="11">
        <v>23.762411987340002</v>
      </c>
      <c r="H62" s="11">
        <v>3.9703278174335845</v>
      </c>
      <c r="I62" s="11">
        <v>4.9820425042200718</v>
      </c>
      <c r="J62" s="12">
        <v>4641</v>
      </c>
      <c r="K62" s="11">
        <v>18.525435594210002</v>
      </c>
      <c r="L62" s="11">
        <v>3.9916904964899813</v>
      </c>
      <c r="M62" s="11">
        <v>4.9736670865599955</v>
      </c>
      <c r="N62" s="12">
        <v>1029</v>
      </c>
      <c r="O62" s="11">
        <v>4.2271603768400006</v>
      </c>
      <c r="P62" s="11">
        <v>4.1080275771039849</v>
      </c>
      <c r="Q62" s="11">
        <v>4.9626318919794601</v>
      </c>
      <c r="R62" s="12">
        <v>315</v>
      </c>
      <c r="S62" s="11">
        <v>1.0098160162900001</v>
      </c>
      <c r="T62" s="11">
        <v>3.2057651310793651</v>
      </c>
      <c r="U62" s="11">
        <v>5.2169467120792028</v>
      </c>
      <c r="V62" s="12">
        <v>1614</v>
      </c>
      <c r="W62" s="11">
        <v>5.3707391099300006</v>
      </c>
      <c r="X62" s="11">
        <v>3.3275954832280048</v>
      </c>
      <c r="Y62" s="11">
        <v>4.8918338984412468</v>
      </c>
      <c r="Z62" s="12">
        <v>278</v>
      </c>
      <c r="AA62" s="11">
        <v>0.89395106115000011</v>
      </c>
      <c r="AB62" s="11">
        <v>3.21565129910072</v>
      </c>
      <c r="AC62" s="23">
        <v>4.9864575500827009</v>
      </c>
    </row>
    <row r="63" spans="1:29" ht="15" customHeight="1" thickBot="1" x14ac:dyDescent="0.3">
      <c r="A63" s="45">
        <f t="shared" si="0"/>
        <v>45565</v>
      </c>
      <c r="B63" s="12">
        <v>6164</v>
      </c>
      <c r="C63" s="11">
        <v>22.135841352180002</v>
      </c>
      <c r="D63" s="11">
        <v>3.591148824169371</v>
      </c>
      <c r="E63" s="11">
        <v>4.9384506918026858</v>
      </c>
      <c r="F63" s="12">
        <v>4801</v>
      </c>
      <c r="G63" s="11">
        <v>17.969468886590001</v>
      </c>
      <c r="H63" s="11">
        <v>3.7428595889585505</v>
      </c>
      <c r="I63" s="11">
        <v>4.9585241662984947</v>
      </c>
      <c r="J63" s="12">
        <v>3738</v>
      </c>
      <c r="K63" s="11">
        <v>14.415230713960002</v>
      </c>
      <c r="L63" s="11">
        <v>3.856402010155163</v>
      </c>
      <c r="M63" s="11">
        <v>4.9462734471295811</v>
      </c>
      <c r="N63" s="12">
        <v>751</v>
      </c>
      <c r="O63" s="11">
        <v>2.66693168288</v>
      </c>
      <c r="P63" s="11">
        <v>3.5511740118242345</v>
      </c>
      <c r="Q63" s="11">
        <v>4.9426747592880584</v>
      </c>
      <c r="R63" s="12">
        <v>312</v>
      </c>
      <c r="S63" s="11">
        <v>0.88730648975000004</v>
      </c>
      <c r="T63" s="11">
        <v>2.8439310568910257</v>
      </c>
      <c r="U63" s="11">
        <v>5.2051877841927583</v>
      </c>
      <c r="V63" s="12">
        <v>1119</v>
      </c>
      <c r="W63" s="11">
        <v>3.4197658622499998</v>
      </c>
      <c r="X63" s="11">
        <v>3.0560910297140302</v>
      </c>
      <c r="Y63" s="11">
        <v>4.8517650839711361</v>
      </c>
      <c r="Z63" s="12">
        <v>244</v>
      </c>
      <c r="AA63" s="11">
        <v>0.74660660334000006</v>
      </c>
      <c r="AB63" s="11">
        <v>3.0598631284426232</v>
      </c>
      <c r="AC63" s="23">
        <v>4.8523743127565027</v>
      </c>
    </row>
    <row r="64" spans="1:29" ht="15" customHeight="1" thickBot="1" x14ac:dyDescent="0.3">
      <c r="A64" s="45">
        <f t="shared" si="0"/>
        <v>45596</v>
      </c>
      <c r="B64" s="12">
        <v>6548</v>
      </c>
      <c r="C64" s="11">
        <v>23.984248998770003</v>
      </c>
      <c r="D64" s="11">
        <v>3.6628358275458157</v>
      </c>
      <c r="E64" s="11">
        <v>4.8681096491410711</v>
      </c>
      <c r="F64" s="12">
        <v>5227</v>
      </c>
      <c r="G64" s="11">
        <v>19.815747049150001</v>
      </c>
      <c r="H64" s="11">
        <v>3.7910363591256937</v>
      </c>
      <c r="I64" s="11">
        <v>4.895962935928817</v>
      </c>
      <c r="J64" s="12">
        <v>4167</v>
      </c>
      <c r="K64" s="11">
        <v>16.082111764410001</v>
      </c>
      <c r="L64" s="11">
        <v>3.859398071612671</v>
      </c>
      <c r="M64" s="11">
        <v>4.889193715551567</v>
      </c>
      <c r="N64" s="12">
        <v>744</v>
      </c>
      <c r="O64" s="11">
        <v>2.86677562201</v>
      </c>
      <c r="P64" s="11">
        <v>3.8531930403360217</v>
      </c>
      <c r="Q64" s="11">
        <v>4.8736177042706688</v>
      </c>
      <c r="R64" s="12">
        <v>316</v>
      </c>
      <c r="S64" s="11">
        <v>0.86685966273000004</v>
      </c>
      <c r="T64" s="11">
        <v>2.7432267807911392</v>
      </c>
      <c r="U64" s="11">
        <v>5.0954440416778315</v>
      </c>
      <c r="V64" s="12">
        <v>1100</v>
      </c>
      <c r="W64" s="11">
        <v>3.43209516762</v>
      </c>
      <c r="X64" s="11">
        <v>3.1200865160181817</v>
      </c>
      <c r="Y64" s="11">
        <v>4.7167057009502615</v>
      </c>
      <c r="Z64" s="12">
        <v>221</v>
      </c>
      <c r="AA64" s="11">
        <v>0.73640678199999998</v>
      </c>
      <c r="AB64" s="11">
        <v>3.3321573846153845</v>
      </c>
      <c r="AC64" s="23">
        <v>4.8242467634118009</v>
      </c>
    </row>
    <row r="65" ht="16.5" customHeight="1" x14ac:dyDescent="0.25"/>
    <row r="66" ht="16.5" customHeight="1" x14ac:dyDescent="0.25"/>
    <row r="67" ht="16.5" customHeight="1" x14ac:dyDescent="0.25"/>
    <row r="68" ht="16.5" customHeight="1" x14ac:dyDescent="0.25"/>
    <row r="69" ht="16.5" customHeight="1" x14ac:dyDescent="0.2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codeName="Sheet7">
    <tabColor theme="4" tint="0.79998168889431442"/>
  </sheetPr>
  <dimension ref="A1:AG69"/>
  <sheetViews>
    <sheetView showGridLines="0" zoomScale="85" zoomScaleNormal="85" workbookViewId="0">
      <pane xSplit="1" ySplit="6" topLeftCell="B40" activePane="bottomRight" state="frozen"/>
      <selection activeCell="A63" sqref="A63:XFD63"/>
      <selection pane="topRight" activeCell="A63" sqref="A63:XFD63"/>
      <selection pane="bottomLeft" activeCell="A63" sqref="A63:XFD63"/>
      <selection pane="bottomRight"/>
    </sheetView>
  </sheetViews>
  <sheetFormatPr defaultColWidth="0" defaultRowHeight="16.5" customHeight="1" zeroHeight="1" x14ac:dyDescent="0.25"/>
  <cols>
    <col min="1" max="1" width="11.5703125" style="1" bestFit="1" customWidth="1"/>
    <col min="2" max="4" width="8.7109375" style="1" customWidth="1"/>
    <col min="5" max="5" width="9.85546875" style="1" customWidth="1"/>
    <col min="6" max="29" width="9.140625" style="1" customWidth="1"/>
    <col min="30" max="30" width="3.7109375" style="1" customWidth="1"/>
    <col min="31" max="31" width="9.140625" style="1" hidden="1" customWidth="1"/>
    <col min="32" max="16384" width="9.140625" hidden="1"/>
  </cols>
  <sheetData>
    <row r="1" spans="1:31" ht="15" x14ac:dyDescent="0.25"/>
    <row r="2" spans="1:31" ht="42.75" customHeight="1" thickBot="1" x14ac:dyDescent="0.55000000000000004">
      <c r="A2" s="37" t="s">
        <v>29</v>
      </c>
      <c r="B2" s="37"/>
      <c r="C2" s="37"/>
      <c r="D2" s="37"/>
      <c r="E2" s="37"/>
      <c r="F2" s="8"/>
    </row>
    <row r="3" spans="1:31" ht="14.25" customHeight="1" thickBot="1" x14ac:dyDescent="0.55000000000000004">
      <c r="A3" s="9"/>
      <c r="B3" s="106" t="s">
        <v>27</v>
      </c>
      <c r="C3" s="107"/>
      <c r="D3" s="107"/>
      <c r="E3" s="108"/>
      <c r="F3" s="8"/>
    </row>
    <row r="4" spans="1:31" ht="15.75" thickBot="1" x14ac:dyDescent="0.3">
      <c r="B4" s="109"/>
      <c r="C4" s="110"/>
      <c r="D4" s="110"/>
      <c r="E4" s="111"/>
      <c r="F4" s="107" t="s">
        <v>25</v>
      </c>
      <c r="G4" s="107"/>
      <c r="H4" s="107"/>
      <c r="I4" s="108"/>
      <c r="J4" s="7" t="s">
        <v>3</v>
      </c>
      <c r="K4" s="7"/>
      <c r="L4" s="7"/>
      <c r="M4" s="7"/>
      <c r="N4" s="7"/>
      <c r="O4" s="7"/>
      <c r="P4" s="7"/>
      <c r="Q4" s="7"/>
      <c r="R4" s="7"/>
      <c r="S4" s="7"/>
      <c r="T4" s="7"/>
      <c r="U4" s="7"/>
      <c r="V4" s="117" t="s">
        <v>0</v>
      </c>
      <c r="W4" s="118"/>
      <c r="X4" s="118"/>
      <c r="Y4" s="119"/>
      <c r="Z4" s="117" t="s">
        <v>1</v>
      </c>
      <c r="AA4" s="118"/>
      <c r="AB4" s="118"/>
      <c r="AC4" s="119"/>
    </row>
    <row r="5" spans="1:31" ht="15.75" thickBot="1" x14ac:dyDescent="0.3">
      <c r="B5" s="112"/>
      <c r="C5" s="113"/>
      <c r="D5" s="113"/>
      <c r="E5" s="114"/>
      <c r="F5" s="115"/>
      <c r="G5" s="115"/>
      <c r="H5" s="115"/>
      <c r="I5" s="116"/>
      <c r="J5" s="123" t="s">
        <v>5</v>
      </c>
      <c r="K5" s="124"/>
      <c r="L5" s="124"/>
      <c r="M5" s="125"/>
      <c r="N5" s="123" t="s">
        <v>6</v>
      </c>
      <c r="O5" s="124"/>
      <c r="P5" s="124"/>
      <c r="Q5" s="125"/>
      <c r="R5" s="123" t="s">
        <v>7</v>
      </c>
      <c r="S5" s="124"/>
      <c r="T5" s="124"/>
      <c r="U5" s="125"/>
      <c r="V5" s="120"/>
      <c r="W5" s="121"/>
      <c r="X5" s="121"/>
      <c r="Y5" s="122"/>
      <c r="Z5" s="120"/>
      <c r="AA5" s="121"/>
      <c r="AB5" s="121"/>
      <c r="AC5" s="122"/>
    </row>
    <row r="6" spans="1:31" s="3" customFormat="1" ht="45" customHeight="1" thickBot="1" x14ac:dyDescent="0.3">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
      <c r="A7" s="45">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5" customHeight="1" thickBot="1" x14ac:dyDescent="0.3">
      <c r="A8" s="45">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5" customHeight="1" thickBot="1" x14ac:dyDescent="0.3">
      <c r="A9" s="45">
        <f t="shared" ref="A9:A64"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5" customHeight="1" thickBot="1" x14ac:dyDescent="0.3">
      <c r="A10" s="45">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5" customHeight="1" thickBot="1" x14ac:dyDescent="0.3">
      <c r="A11" s="45">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5" customHeight="1" thickBot="1" x14ac:dyDescent="0.3">
      <c r="A12" s="45">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5" customHeight="1" thickBot="1" x14ac:dyDescent="0.3">
      <c r="A13" s="45">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5" customHeight="1" thickBot="1" x14ac:dyDescent="0.3">
      <c r="A14" s="45">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5" customHeight="1" thickBot="1" x14ac:dyDescent="0.3">
      <c r="A15" s="45">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5" customHeight="1" thickBot="1" x14ac:dyDescent="0.3">
      <c r="A16" s="45">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5" customHeight="1" thickBot="1" x14ac:dyDescent="0.3">
      <c r="A17" s="45">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5" customHeight="1" thickBot="1" x14ac:dyDescent="0.3">
      <c r="A18" s="45">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5" customHeight="1" thickBot="1" x14ac:dyDescent="0.3">
      <c r="A19" s="45">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5" customHeight="1" thickBot="1" x14ac:dyDescent="0.3">
      <c r="A20" s="45">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5" customHeight="1" thickBot="1" x14ac:dyDescent="0.3">
      <c r="A21" s="45">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5" customHeight="1" thickBot="1" x14ac:dyDescent="0.3">
      <c r="A22" s="45">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5" customHeight="1" thickBot="1" x14ac:dyDescent="0.3">
      <c r="A23" s="45">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5" customHeight="1" thickBot="1" x14ac:dyDescent="0.3">
      <c r="A24" s="45">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5" customHeight="1" thickBot="1" x14ac:dyDescent="0.3">
      <c r="A25" s="45">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5" customHeight="1" thickBot="1" x14ac:dyDescent="0.3">
      <c r="A26" s="45">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5" customHeight="1" thickBot="1" x14ac:dyDescent="0.3">
      <c r="A27" s="45">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5" customHeight="1" thickBot="1" x14ac:dyDescent="0.3">
      <c r="A28" s="45">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5" customHeight="1" thickBot="1" x14ac:dyDescent="0.3">
      <c r="A29" s="45">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5" customHeight="1" thickBot="1" x14ac:dyDescent="0.3">
      <c r="A30" s="45">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5" customHeight="1" thickBot="1" x14ac:dyDescent="0.3">
      <c r="A31" s="45">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5" customHeight="1" thickBot="1" x14ac:dyDescent="0.3">
      <c r="A32" s="45">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5" customHeight="1" thickBot="1" x14ac:dyDescent="0.3">
      <c r="A33" s="45">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5" customHeight="1" thickBot="1" x14ac:dyDescent="0.3">
      <c r="A34" s="45">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5" customHeight="1" thickBot="1" x14ac:dyDescent="0.3">
      <c r="A35" s="45">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5" customHeight="1" thickBot="1" x14ac:dyDescent="0.3">
      <c r="A36" s="45">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5" customHeight="1" thickBot="1" x14ac:dyDescent="0.3">
      <c r="A37" s="45">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5" customHeight="1" thickBot="1" x14ac:dyDescent="0.3">
      <c r="A38" s="45">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5" customHeight="1" thickBot="1" x14ac:dyDescent="0.3">
      <c r="A39" s="45">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5" customHeight="1" thickBot="1" x14ac:dyDescent="0.3">
      <c r="A40" s="45">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5" customHeight="1" thickBot="1" x14ac:dyDescent="0.3">
      <c r="A41" s="45">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5" customHeight="1" thickBot="1" x14ac:dyDescent="0.3">
      <c r="A42" s="45">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5" customHeight="1" thickBot="1" x14ac:dyDescent="0.3">
      <c r="A43" s="45">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5" customHeight="1" thickBot="1" x14ac:dyDescent="0.3">
      <c r="A44" s="45">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5" customHeight="1" thickBot="1" x14ac:dyDescent="0.3">
      <c r="A45" s="45">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5" customHeight="1" thickBot="1" x14ac:dyDescent="0.3">
      <c r="A46" s="45">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5" customHeight="1" thickBot="1" x14ac:dyDescent="0.3">
      <c r="A47" s="45">
        <f t="shared" si="0"/>
        <v>45077</v>
      </c>
      <c r="B47" s="12">
        <v>413</v>
      </c>
      <c r="C47" s="11">
        <v>1.1752230805800001</v>
      </c>
      <c r="D47" s="11">
        <v>2.8455764662953995</v>
      </c>
      <c r="E47" s="11">
        <v>5.8801020283906782</v>
      </c>
      <c r="F47" s="12">
        <v>340</v>
      </c>
      <c r="G47" s="11">
        <v>1.0370010965800001</v>
      </c>
      <c r="H47" s="11">
        <v>3.0500032252352942</v>
      </c>
      <c r="I47" s="11">
        <v>5.8783695220709262</v>
      </c>
      <c r="J47" s="12">
        <v>260</v>
      </c>
      <c r="K47" s="11">
        <v>0.83935838441999999</v>
      </c>
      <c r="L47" s="11">
        <v>3.2283014785384614</v>
      </c>
      <c r="M47" s="11">
        <v>5.8810333486850199</v>
      </c>
      <c r="N47" s="12">
        <v>65</v>
      </c>
      <c r="O47" s="11">
        <v>0.16555821216</v>
      </c>
      <c r="P47" s="11">
        <v>2.547049417846154</v>
      </c>
      <c r="Q47" s="11">
        <v>5.7947724108692134</v>
      </c>
      <c r="R47" s="10">
        <v>15</v>
      </c>
      <c r="S47" s="11">
        <v>3.2084500000000002E-2</v>
      </c>
      <c r="T47" s="11">
        <v>2.1389666666666667</v>
      </c>
      <c r="U47" s="11">
        <v>6.240048309931586</v>
      </c>
      <c r="V47" s="12">
        <v>61</v>
      </c>
      <c r="W47" s="11">
        <v>0.11252498399999999</v>
      </c>
      <c r="X47" s="11">
        <v>1.844671868852459</v>
      </c>
      <c r="Y47" s="11">
        <v>5.8418364177683424</v>
      </c>
      <c r="Z47" s="12">
        <v>12</v>
      </c>
      <c r="AA47" s="11">
        <v>2.5697000000000001E-2</v>
      </c>
      <c r="AB47" s="11">
        <v>2.1414166666666663</v>
      </c>
      <c r="AC47" s="23">
        <v>6.1175790948359721</v>
      </c>
    </row>
    <row r="48" spans="1:33" ht="15" customHeight="1" thickBot="1" x14ac:dyDescent="0.3">
      <c r="A48" s="45">
        <f t="shared" si="0"/>
        <v>45107</v>
      </c>
      <c r="B48" s="12">
        <v>420</v>
      </c>
      <c r="C48" s="11">
        <v>1.17662602431</v>
      </c>
      <c r="D48" s="11">
        <v>2.8014905340714282</v>
      </c>
      <c r="E48" s="11">
        <v>5.88420008809035</v>
      </c>
      <c r="F48" s="12">
        <v>350</v>
      </c>
      <c r="G48" s="11">
        <v>1.0110270243099999</v>
      </c>
      <c r="H48" s="11">
        <v>2.8886486408857142</v>
      </c>
      <c r="I48" s="11">
        <v>5.8784670666448733</v>
      </c>
      <c r="J48" s="12">
        <v>269</v>
      </c>
      <c r="K48" s="11">
        <v>0.83414569199999999</v>
      </c>
      <c r="L48" s="11">
        <v>3.1009133531598514</v>
      </c>
      <c r="M48" s="11">
        <v>5.8711754745596645</v>
      </c>
      <c r="N48" s="12">
        <v>68</v>
      </c>
      <c r="O48" s="11">
        <v>0.14931733230999999</v>
      </c>
      <c r="P48" s="11">
        <v>2.1958431222058823</v>
      </c>
      <c r="Q48" s="11">
        <v>5.8599270645803028</v>
      </c>
      <c r="R48" s="10">
        <v>13</v>
      </c>
      <c r="S48" s="11">
        <v>2.7564000000000002E-2</v>
      </c>
      <c r="T48" s="11">
        <v>2.1203076923076924</v>
      </c>
      <c r="U48" s="11">
        <v>6.1995595704542161</v>
      </c>
      <c r="V48" s="12">
        <v>53</v>
      </c>
      <c r="W48" s="11">
        <v>0.127439</v>
      </c>
      <c r="X48" s="11">
        <v>2.4045094339622639</v>
      </c>
      <c r="Y48" s="11">
        <v>5.9089425529076642</v>
      </c>
      <c r="Z48" s="12">
        <v>17</v>
      </c>
      <c r="AA48" s="11">
        <v>3.8159999999999999E-2</v>
      </c>
      <c r="AB48" s="11">
        <v>2.2447058823529411</v>
      </c>
      <c r="AC48" s="23">
        <v>5.9534633123689744</v>
      </c>
    </row>
    <row r="49" spans="1:29" ht="15" customHeight="1" thickBot="1" x14ac:dyDescent="0.3">
      <c r="A49" s="45">
        <f t="shared" si="0"/>
        <v>45138</v>
      </c>
      <c r="B49" s="12">
        <v>316</v>
      </c>
      <c r="C49" s="11">
        <v>0.83335654941000004</v>
      </c>
      <c r="D49" s="11">
        <v>2.6372042702848102</v>
      </c>
      <c r="E49" s="11">
        <v>5.8058080127821956</v>
      </c>
      <c r="F49" s="12">
        <v>256</v>
      </c>
      <c r="G49" s="11">
        <v>0.69340645240999998</v>
      </c>
      <c r="H49" s="11">
        <v>2.7086189547265622</v>
      </c>
      <c r="I49" s="11">
        <v>5.7785320596063636</v>
      </c>
      <c r="J49" s="12">
        <v>197</v>
      </c>
      <c r="K49" s="11">
        <v>0.58388582499999997</v>
      </c>
      <c r="L49" s="11">
        <v>2.9638874365482231</v>
      </c>
      <c r="M49" s="11">
        <v>5.7967420610699021</v>
      </c>
      <c r="N49" s="12">
        <v>54</v>
      </c>
      <c r="O49" s="11">
        <v>9.8745727409999998E-2</v>
      </c>
      <c r="P49" s="11">
        <v>1.8286245816666666</v>
      </c>
      <c r="Q49" s="11">
        <v>5.6136206141610119</v>
      </c>
      <c r="R49" s="10">
        <v>5</v>
      </c>
      <c r="S49" s="11">
        <v>1.07749E-2</v>
      </c>
      <c r="T49" s="11">
        <v>2.1549800000000001</v>
      </c>
      <c r="U49" s="11">
        <v>6.3030602604200503</v>
      </c>
      <c r="V49" s="12">
        <v>48</v>
      </c>
      <c r="W49" s="11">
        <v>0.106987</v>
      </c>
      <c r="X49" s="11">
        <v>2.2288958333333335</v>
      </c>
      <c r="Y49" s="11">
        <v>5.9405762382345522</v>
      </c>
      <c r="Z49" s="12">
        <v>12</v>
      </c>
      <c r="AA49" s="11">
        <v>3.2963096999999997E-2</v>
      </c>
      <c r="AB49" s="11">
        <v>2.7469247499999998</v>
      </c>
      <c r="AC49" s="23">
        <v>5.9421687980349667</v>
      </c>
    </row>
    <row r="50" spans="1:29" ht="15" customHeight="1" thickBot="1" x14ac:dyDescent="0.3">
      <c r="A50" s="45">
        <f t="shared" si="0"/>
        <v>45169</v>
      </c>
      <c r="B50" s="12">
        <v>408</v>
      </c>
      <c r="C50" s="11">
        <v>1.20822544465</v>
      </c>
      <c r="D50" s="11">
        <v>2.9613368741421566</v>
      </c>
      <c r="E50" s="11">
        <v>5.7777381505441721</v>
      </c>
      <c r="F50" s="12">
        <v>322</v>
      </c>
      <c r="G50" s="11">
        <v>0.99222197700000003</v>
      </c>
      <c r="H50" s="11">
        <v>3.0814347111801244</v>
      </c>
      <c r="I50" s="11">
        <v>5.7830601265144121</v>
      </c>
      <c r="J50" s="12">
        <v>256</v>
      </c>
      <c r="K50" s="11">
        <v>0.81835907699999999</v>
      </c>
      <c r="L50" s="11">
        <v>3.1967151445312498</v>
      </c>
      <c r="M50" s="11">
        <v>5.7836751725062125</v>
      </c>
      <c r="N50" s="12">
        <v>62</v>
      </c>
      <c r="O50" s="11">
        <v>0.16150690000000001</v>
      </c>
      <c r="P50" s="11">
        <v>2.6049500000000001</v>
      </c>
      <c r="Q50" s="11">
        <v>5.7437293143512758</v>
      </c>
      <c r="R50" s="10">
        <v>4</v>
      </c>
      <c r="S50" s="11">
        <v>1.2356000000000001E-2</v>
      </c>
      <c r="T50" s="11">
        <v>3.089</v>
      </c>
      <c r="U50" s="11">
        <v>6.2564227905471022</v>
      </c>
      <c r="V50" s="12">
        <v>64</v>
      </c>
      <c r="W50" s="11">
        <v>0.15495848065000001</v>
      </c>
      <c r="X50" s="11">
        <v>2.4212262601562502</v>
      </c>
      <c r="Y50" s="11">
        <v>5.689514902019658</v>
      </c>
      <c r="Z50" s="12">
        <v>22</v>
      </c>
      <c r="AA50" s="11">
        <v>6.1044987000000002E-2</v>
      </c>
      <c r="AB50" s="11">
        <v>2.7747721363636364</v>
      </c>
      <c r="AC50" s="23">
        <v>5.9151836549658032</v>
      </c>
    </row>
    <row r="51" spans="1:29" ht="15" customHeight="1" thickBot="1" x14ac:dyDescent="0.3">
      <c r="A51" s="45">
        <f t="shared" si="0"/>
        <v>45199</v>
      </c>
      <c r="B51" s="12">
        <v>376</v>
      </c>
      <c r="C51" s="11">
        <v>1.03823150554</v>
      </c>
      <c r="D51" s="11">
        <v>2.7612540040957443</v>
      </c>
      <c r="E51" s="11">
        <v>5.6964149490206779</v>
      </c>
      <c r="F51" s="12">
        <v>315</v>
      </c>
      <c r="G51" s="11">
        <v>0.90617603632999999</v>
      </c>
      <c r="H51" s="11">
        <v>2.8767493216825395</v>
      </c>
      <c r="I51" s="11">
        <v>5.6890444233591682</v>
      </c>
      <c r="J51" s="12">
        <v>262</v>
      </c>
      <c r="K51" s="11">
        <v>0.78688759233000005</v>
      </c>
      <c r="L51" s="11">
        <v>3.0033877569847331</v>
      </c>
      <c r="M51" s="11">
        <v>5.6770234427987809</v>
      </c>
      <c r="N51" s="12">
        <v>46</v>
      </c>
      <c r="O51" s="11">
        <v>0.100699444</v>
      </c>
      <c r="P51" s="11">
        <v>2.1891183478260867</v>
      </c>
      <c r="Q51" s="11">
        <v>5.7290464042681313</v>
      </c>
      <c r="R51" s="10">
        <v>7</v>
      </c>
      <c r="S51" s="11">
        <v>1.8589000000000001E-2</v>
      </c>
      <c r="T51" s="11">
        <v>2.6555714285714287</v>
      </c>
      <c r="U51" s="11">
        <v>5.9812055516703415</v>
      </c>
      <c r="V51" s="12">
        <v>47</v>
      </c>
      <c r="W51" s="11">
        <v>0.10411705740999999</v>
      </c>
      <c r="X51" s="11">
        <v>2.2152565406382978</v>
      </c>
      <c r="Y51" s="11">
        <v>5.7764529802360265</v>
      </c>
      <c r="Z51" s="12">
        <v>14</v>
      </c>
      <c r="AA51" s="11">
        <v>2.79384118E-2</v>
      </c>
      <c r="AB51" s="11">
        <v>1.995600842857143</v>
      </c>
      <c r="AC51" s="23">
        <v>5.6372014699847757</v>
      </c>
    </row>
    <row r="52" spans="1:29" ht="15" customHeight="1" thickBot="1" x14ac:dyDescent="0.3">
      <c r="A52" s="45">
        <f t="shared" si="0"/>
        <v>45230</v>
      </c>
      <c r="B52" s="12">
        <v>448</v>
      </c>
      <c r="C52" s="11">
        <v>1.34214657916</v>
      </c>
      <c r="D52" s="11">
        <v>2.9958628999107142</v>
      </c>
      <c r="E52" s="11">
        <v>5.7112690261380141</v>
      </c>
      <c r="F52" s="12">
        <v>355</v>
      </c>
      <c r="G52" s="11">
        <v>1.14183657916</v>
      </c>
      <c r="H52" s="11">
        <v>3.216441068056338</v>
      </c>
      <c r="I52" s="11">
        <v>5.705549563744281</v>
      </c>
      <c r="J52" s="12">
        <v>261</v>
      </c>
      <c r="K52" s="11">
        <v>0.85037600000000002</v>
      </c>
      <c r="L52" s="11">
        <v>3.2581455938697319</v>
      </c>
      <c r="M52" s="11">
        <v>5.6955671843984303</v>
      </c>
      <c r="N52" s="12">
        <v>55</v>
      </c>
      <c r="O52" s="11">
        <v>0.15964975715999999</v>
      </c>
      <c r="P52" s="11">
        <v>2.9027228574545454</v>
      </c>
      <c r="Q52" s="11">
        <v>5.7088658342284955</v>
      </c>
      <c r="R52" s="10">
        <v>39</v>
      </c>
      <c r="S52" s="11">
        <v>0.13181082199999999</v>
      </c>
      <c r="T52" s="11">
        <v>3.3797646666666665</v>
      </c>
      <c r="U52" s="11">
        <v>5.7659340899945226</v>
      </c>
      <c r="V52" s="12">
        <v>66</v>
      </c>
      <c r="W52" s="11">
        <v>0.14677000000000001</v>
      </c>
      <c r="X52" s="11">
        <v>2.2237878787878791</v>
      </c>
      <c r="Y52" s="11">
        <v>5.7577695714383035</v>
      </c>
      <c r="Z52" s="12">
        <v>27</v>
      </c>
      <c r="AA52" s="11">
        <v>5.3539999999999997E-2</v>
      </c>
      <c r="AB52" s="11">
        <v>1.9829629629629628</v>
      </c>
      <c r="AC52" s="23">
        <v>5.705774187523347</v>
      </c>
    </row>
    <row r="53" spans="1:29" ht="15" customHeight="1" thickBot="1" x14ac:dyDescent="0.3">
      <c r="A53" s="45">
        <f t="shared" si="0"/>
        <v>45260</v>
      </c>
      <c r="B53" s="12">
        <v>437</v>
      </c>
      <c r="C53" s="11">
        <v>1.3164547390400001</v>
      </c>
      <c r="D53" s="11">
        <v>3.0124822403661327</v>
      </c>
      <c r="E53" s="11">
        <v>5.6637369695889337</v>
      </c>
      <c r="F53" s="12">
        <v>357</v>
      </c>
      <c r="G53" s="11">
        <v>1.1064864346900001</v>
      </c>
      <c r="H53" s="11">
        <v>3.0994017778431373</v>
      </c>
      <c r="I53" s="11">
        <v>5.6539324425781317</v>
      </c>
      <c r="J53" s="12">
        <v>287</v>
      </c>
      <c r="K53" s="11">
        <v>0.94715130437000006</v>
      </c>
      <c r="L53" s="11">
        <v>3.3001787608710802</v>
      </c>
      <c r="M53" s="11">
        <v>5.6486893650862617</v>
      </c>
      <c r="N53" s="12">
        <v>62</v>
      </c>
      <c r="O53" s="11">
        <v>0.14085513031999999</v>
      </c>
      <c r="P53" s="11">
        <v>2.271856940645161</v>
      </c>
      <c r="Q53" s="11">
        <v>5.6810337573510399</v>
      </c>
      <c r="R53" s="10">
        <v>8</v>
      </c>
      <c r="S53" s="11">
        <v>1.848E-2</v>
      </c>
      <c r="T53" s="11">
        <v>2.31</v>
      </c>
      <c r="U53" s="11">
        <v>5.716087662337662</v>
      </c>
      <c r="V53" s="12">
        <v>66</v>
      </c>
      <c r="W53" s="11">
        <v>0.16512600035</v>
      </c>
      <c r="X53" s="11">
        <v>2.5019090962121213</v>
      </c>
      <c r="Y53" s="11">
        <v>5.7013361152667201</v>
      </c>
      <c r="Z53" s="12">
        <v>14</v>
      </c>
      <c r="AA53" s="11">
        <v>4.4842303999999999E-2</v>
      </c>
      <c r="AB53" s="11">
        <v>3.2030217142857142</v>
      </c>
      <c r="AC53" s="23">
        <v>5.767210234335864</v>
      </c>
    </row>
    <row r="54" spans="1:29" ht="15" customHeight="1" thickBot="1" x14ac:dyDescent="0.3">
      <c r="A54" s="45">
        <f t="shared" si="0"/>
        <v>45291</v>
      </c>
      <c r="B54" s="12">
        <v>436</v>
      </c>
      <c r="C54" s="11">
        <v>1.3656156180999999</v>
      </c>
      <c r="D54" s="11">
        <v>3.1321459130733942</v>
      </c>
      <c r="E54" s="11">
        <v>5.5963455159301398</v>
      </c>
      <c r="F54" s="12">
        <v>340</v>
      </c>
      <c r="G54" s="11">
        <v>1.1500216180999998</v>
      </c>
      <c r="H54" s="11">
        <v>3.3824165238235291</v>
      </c>
      <c r="I54" s="11">
        <v>5.573239633031644</v>
      </c>
      <c r="J54" s="12">
        <v>283</v>
      </c>
      <c r="K54" s="11">
        <v>1.0276564325899999</v>
      </c>
      <c r="L54" s="11">
        <v>3.6312948148056541</v>
      </c>
      <c r="M54" s="11">
        <v>5.5614211692906155</v>
      </c>
      <c r="N54" s="12">
        <v>47</v>
      </c>
      <c r="O54" s="11">
        <v>0.10212618550999999</v>
      </c>
      <c r="P54" s="11">
        <v>2.172897564042553</v>
      </c>
      <c r="Q54" s="11">
        <v>5.6618529223122858</v>
      </c>
      <c r="R54" s="10">
        <v>10</v>
      </c>
      <c r="S54" s="11">
        <v>2.0239E-2</v>
      </c>
      <c r="T54" s="11">
        <v>2.0238999999999998</v>
      </c>
      <c r="U54" s="11">
        <v>5.7261910173427539</v>
      </c>
      <c r="V54" s="12">
        <v>72</v>
      </c>
      <c r="W54" s="11">
        <v>0.16340199999999999</v>
      </c>
      <c r="X54" s="11">
        <v>2.2694722222222219</v>
      </c>
      <c r="Y54" s="11">
        <v>5.7022836317792933</v>
      </c>
      <c r="Z54" s="12">
        <v>24</v>
      </c>
      <c r="AA54" s="11">
        <v>5.2192000000000002E-2</v>
      </c>
      <c r="AB54" s="11">
        <v>2.1746666666666665</v>
      </c>
      <c r="AC54" s="23">
        <v>5.7738011572654822</v>
      </c>
    </row>
    <row r="55" spans="1:29" ht="15" customHeight="1" thickBot="1" x14ac:dyDescent="0.3">
      <c r="A55" s="45">
        <f t="shared" si="0"/>
        <v>45322</v>
      </c>
      <c r="B55" s="12">
        <v>279</v>
      </c>
      <c r="C55" s="11">
        <v>0.97569331461999997</v>
      </c>
      <c r="D55" s="11">
        <v>3.4971086545519712</v>
      </c>
      <c r="E55" s="11">
        <v>5.6278373244342461</v>
      </c>
      <c r="F55" s="12">
        <v>227</v>
      </c>
      <c r="G55" s="11">
        <v>0.84718424661999991</v>
      </c>
      <c r="H55" s="11">
        <v>3.7320891921585897</v>
      </c>
      <c r="I55" s="11">
        <v>5.6215606412657886</v>
      </c>
      <c r="J55" s="12">
        <v>187</v>
      </c>
      <c r="K55" s="11">
        <v>0.61781436085999997</v>
      </c>
      <c r="L55" s="11">
        <v>3.3038201115508024</v>
      </c>
      <c r="M55" s="11">
        <v>5.516990492566066</v>
      </c>
      <c r="N55" s="12">
        <v>34</v>
      </c>
      <c r="O55" s="11">
        <v>8.7148885759999989E-2</v>
      </c>
      <c r="P55" s="11">
        <v>2.5632025223529409</v>
      </c>
      <c r="Q55" s="11">
        <v>5.3658862943103234</v>
      </c>
      <c r="R55" s="10">
        <v>6</v>
      </c>
      <c r="S55" s="11">
        <v>0.14222099999999999</v>
      </c>
      <c r="T55" s="11">
        <v>23.703499999999998</v>
      </c>
      <c r="U55" s="11">
        <v>6.2324878182546879</v>
      </c>
      <c r="V55" s="12">
        <v>36</v>
      </c>
      <c r="W55" s="11">
        <v>8.77695E-2</v>
      </c>
      <c r="X55" s="11">
        <v>2.4380416666666664</v>
      </c>
      <c r="Y55" s="11">
        <v>5.6719403095608394</v>
      </c>
      <c r="Z55" s="12">
        <v>16</v>
      </c>
      <c r="AA55" s="11">
        <v>4.0739567999999997E-2</v>
      </c>
      <c r="AB55" s="11">
        <v>2.5462229999999999</v>
      </c>
      <c r="AC55" s="23">
        <v>5.6633460502084851</v>
      </c>
    </row>
    <row r="56" spans="1:29" ht="15" customHeight="1" thickBot="1" x14ac:dyDescent="0.3">
      <c r="A56" s="45">
        <f t="shared" si="0"/>
        <v>45351</v>
      </c>
      <c r="B56" s="12">
        <v>329</v>
      </c>
      <c r="C56" s="11">
        <v>1.0486604873200001</v>
      </c>
      <c r="D56" s="11">
        <v>3.1874178945896658</v>
      </c>
      <c r="E56" s="11">
        <v>5.3857432367692155</v>
      </c>
      <c r="F56" s="12">
        <v>271</v>
      </c>
      <c r="G56" s="11">
        <v>0.88580044432000005</v>
      </c>
      <c r="H56" s="11">
        <v>3.2686363259040592</v>
      </c>
      <c r="I56" s="11">
        <v>5.3727608314017914</v>
      </c>
      <c r="J56" s="12">
        <v>208</v>
      </c>
      <c r="K56" s="11">
        <v>0.74996761672000001</v>
      </c>
      <c r="L56" s="11">
        <v>3.605613541923077</v>
      </c>
      <c r="M56" s="11">
        <v>5.3814056133514274</v>
      </c>
      <c r="N56" s="12">
        <v>55</v>
      </c>
      <c r="O56" s="11">
        <v>0.12362500559999999</v>
      </c>
      <c r="P56" s="11">
        <v>2.2477273745454545</v>
      </c>
      <c r="Q56" s="11">
        <v>5.2590921949531539</v>
      </c>
      <c r="R56" s="10">
        <v>8</v>
      </c>
      <c r="S56" s="11">
        <v>1.2207822E-2</v>
      </c>
      <c r="T56" s="11">
        <v>1.52597775</v>
      </c>
      <c r="U56" s="11">
        <v>5.9927714525981797</v>
      </c>
      <c r="V56" s="12">
        <v>44</v>
      </c>
      <c r="W56" s="11">
        <v>0.12482758400000001</v>
      </c>
      <c r="X56" s="11">
        <v>2.8369905454545452</v>
      </c>
      <c r="Y56" s="11">
        <v>5.470826061649964</v>
      </c>
      <c r="Z56" s="12">
        <v>14</v>
      </c>
      <c r="AA56" s="11">
        <v>3.8032458999999998E-2</v>
      </c>
      <c r="AB56" s="11">
        <v>2.7166042142857143</v>
      </c>
      <c r="AC56" s="23">
        <v>5.4088586754277443</v>
      </c>
    </row>
    <row r="57" spans="1:29" ht="15" customHeight="1" thickBot="1" x14ac:dyDescent="0.3">
      <c r="A57" s="45">
        <f t="shared" si="0"/>
        <v>45382</v>
      </c>
      <c r="B57" s="12">
        <v>360</v>
      </c>
      <c r="C57" s="11">
        <v>1.2119806710200001</v>
      </c>
      <c r="D57" s="11">
        <v>3.3666129750555553</v>
      </c>
      <c r="E57" s="11">
        <v>5.2756062751575747</v>
      </c>
      <c r="F57" s="12">
        <v>297</v>
      </c>
      <c r="G57" s="11">
        <v>1.01268359524</v>
      </c>
      <c r="H57" s="11">
        <v>3.4097090748821546</v>
      </c>
      <c r="I57" s="11">
        <v>5.279846159850587</v>
      </c>
      <c r="J57" s="12">
        <v>252</v>
      </c>
      <c r="K57" s="11">
        <v>0.86953852300000001</v>
      </c>
      <c r="L57" s="11">
        <v>3.4505496944444447</v>
      </c>
      <c r="M57" s="11">
        <v>5.2615461566732673</v>
      </c>
      <c r="N57" s="12">
        <v>40</v>
      </c>
      <c r="O57" s="11">
        <v>0.12166807224000001</v>
      </c>
      <c r="P57" s="11">
        <v>3.0417018060000003</v>
      </c>
      <c r="Q57" s="11">
        <v>5.3895469503955695</v>
      </c>
      <c r="R57" s="10">
        <v>5</v>
      </c>
      <c r="S57" s="11">
        <v>2.1477E-2</v>
      </c>
      <c r="T57" s="11">
        <v>4.2953999999999999</v>
      </c>
      <c r="U57" s="11">
        <v>5.3992983191320949</v>
      </c>
      <c r="V57" s="12">
        <v>48</v>
      </c>
      <c r="W57" s="11">
        <v>0.16122507578</v>
      </c>
      <c r="X57" s="11">
        <v>3.3588557454166668</v>
      </c>
      <c r="Y57" s="11">
        <v>5.2745705208512694</v>
      </c>
      <c r="Z57" s="12">
        <v>15</v>
      </c>
      <c r="AA57" s="11">
        <v>3.8072000000000002E-2</v>
      </c>
      <c r="AB57" s="11">
        <v>2.5381333333333336</v>
      </c>
      <c r="AC57" s="23">
        <v>5.1672150136583319</v>
      </c>
    </row>
    <row r="58" spans="1:29" ht="15" customHeight="1" thickBot="1" x14ac:dyDescent="0.3">
      <c r="A58" s="45">
        <f t="shared" si="0"/>
        <v>45412</v>
      </c>
      <c r="B58" s="12">
        <v>439</v>
      </c>
      <c r="C58" s="11">
        <v>1.4845328065600003</v>
      </c>
      <c r="D58" s="11">
        <v>3.3816237051480642</v>
      </c>
      <c r="E58" s="11">
        <v>5.1080620416865914</v>
      </c>
      <c r="F58" s="12">
        <v>357</v>
      </c>
      <c r="G58" s="11">
        <v>1.2309208065600001</v>
      </c>
      <c r="H58" s="11">
        <v>3.4479574413445384</v>
      </c>
      <c r="I58" s="11">
        <v>5.1055987560977707</v>
      </c>
      <c r="J58" s="12">
        <v>298</v>
      </c>
      <c r="K58" s="11">
        <v>1.10244377256</v>
      </c>
      <c r="L58" s="11">
        <v>3.6994757468456374</v>
      </c>
      <c r="M58" s="11">
        <v>5.0999922121303474</v>
      </c>
      <c r="N58" s="12">
        <v>49</v>
      </c>
      <c r="O58" s="11">
        <v>0.111671034</v>
      </c>
      <c r="P58" s="11">
        <v>2.2790006938775513</v>
      </c>
      <c r="Q58" s="11">
        <v>5.114962797425159</v>
      </c>
      <c r="R58" s="10">
        <v>10</v>
      </c>
      <c r="S58" s="11">
        <v>1.6806000000000001E-2</v>
      </c>
      <c r="T58" s="11">
        <v>1.6806000000000001</v>
      </c>
      <c r="U58" s="11">
        <v>5.4111567297393774</v>
      </c>
      <c r="V58" s="12">
        <v>55</v>
      </c>
      <c r="W58" s="11">
        <v>0.158133</v>
      </c>
      <c r="X58" s="11">
        <v>2.8751454545454544</v>
      </c>
      <c r="Y58" s="11">
        <v>5.1905097607709969</v>
      </c>
      <c r="Z58" s="12">
        <v>27</v>
      </c>
      <c r="AA58" s="11">
        <v>9.5478999999999994E-2</v>
      </c>
      <c r="AB58" s="11">
        <v>3.5362592592592592</v>
      </c>
      <c r="AC58" s="23">
        <v>5.003268362676609</v>
      </c>
    </row>
    <row r="59" spans="1:29" ht="15" customHeight="1" thickBot="1" x14ac:dyDescent="0.3">
      <c r="A59" s="45">
        <f t="shared" si="0"/>
        <v>45443</v>
      </c>
      <c r="B59" s="12">
        <v>497</v>
      </c>
      <c r="C59" s="11">
        <v>1.72782910103</v>
      </c>
      <c r="D59" s="11">
        <v>3.476517305895372</v>
      </c>
      <c r="E59" s="11">
        <v>5.0509311849855063</v>
      </c>
      <c r="F59" s="12">
        <v>417</v>
      </c>
      <c r="G59" s="11">
        <v>1.47622163303</v>
      </c>
      <c r="H59" s="11">
        <v>3.5400998394004795</v>
      </c>
      <c r="I59" s="11">
        <v>5.0266301055128224</v>
      </c>
      <c r="J59" s="12">
        <v>345</v>
      </c>
      <c r="K59" s="11">
        <v>1.281899597</v>
      </c>
      <c r="L59" s="11">
        <v>3.7156510057971017</v>
      </c>
      <c r="M59" s="11">
        <v>5.0114852442924978</v>
      </c>
      <c r="N59" s="12">
        <v>64</v>
      </c>
      <c r="O59" s="11">
        <v>0.17541903603</v>
      </c>
      <c r="P59" s="11">
        <v>2.74092243796875</v>
      </c>
      <c r="Q59" s="11">
        <v>5.0833300544155327</v>
      </c>
      <c r="R59" s="10">
        <v>8</v>
      </c>
      <c r="S59" s="11">
        <v>1.8903E-2</v>
      </c>
      <c r="T59" s="11">
        <v>2.3628749999999998</v>
      </c>
      <c r="U59" s="11">
        <v>5.5274998677458607</v>
      </c>
      <c r="V59" s="12">
        <v>52</v>
      </c>
      <c r="W59" s="11">
        <v>0.177322546</v>
      </c>
      <c r="X59" s="11">
        <v>3.4100489615384615</v>
      </c>
      <c r="Y59" s="11">
        <v>5.2091483540959302</v>
      </c>
      <c r="Z59" s="12">
        <v>28</v>
      </c>
      <c r="AA59" s="11">
        <v>7.4284922000000003E-2</v>
      </c>
      <c r="AB59" s="11">
        <v>2.6530329285714287</v>
      </c>
      <c r="AC59" s="23">
        <v>5.1561787610142478</v>
      </c>
    </row>
    <row r="60" spans="1:29" ht="15" customHeight="1" thickBot="1" x14ac:dyDescent="0.3">
      <c r="A60" s="45">
        <f t="shared" si="0"/>
        <v>45473</v>
      </c>
      <c r="B60" s="12">
        <v>557</v>
      </c>
      <c r="C60" s="11">
        <v>1.98641414057</v>
      </c>
      <c r="D60" s="11">
        <v>3.5662731428545782</v>
      </c>
      <c r="E60" s="11">
        <v>5.0615249027084719</v>
      </c>
      <c r="F60" s="12">
        <v>441</v>
      </c>
      <c r="G60" s="11">
        <v>1.6325703285700002</v>
      </c>
      <c r="H60" s="11">
        <v>3.7019735341723359</v>
      </c>
      <c r="I60" s="11">
        <v>5.0423325063844784</v>
      </c>
      <c r="J60" s="12">
        <v>358</v>
      </c>
      <c r="K60" s="11">
        <v>1.3892213285700001</v>
      </c>
      <c r="L60" s="11">
        <v>3.8805065043854756</v>
      </c>
      <c r="M60" s="11">
        <v>5.0213865157741875</v>
      </c>
      <c r="N60" s="12">
        <v>70</v>
      </c>
      <c r="O60" s="11">
        <v>0.19214000000000001</v>
      </c>
      <c r="P60" s="11">
        <v>2.7448571428571427</v>
      </c>
      <c r="Q60" s="11">
        <v>5.1402889559696057</v>
      </c>
      <c r="R60" s="10">
        <v>13</v>
      </c>
      <c r="S60" s="11">
        <v>5.1208999999999998E-2</v>
      </c>
      <c r="T60" s="11">
        <v>3.9391538461538462</v>
      </c>
      <c r="U60" s="11">
        <v>5.2430250541896939</v>
      </c>
      <c r="V60" s="12">
        <v>82</v>
      </c>
      <c r="W60" s="11">
        <v>0.26167739699999998</v>
      </c>
      <c r="X60" s="11">
        <v>3.1911877682926826</v>
      </c>
      <c r="Y60" s="11">
        <v>5.1454208119091005</v>
      </c>
      <c r="Z60" s="12">
        <v>34</v>
      </c>
      <c r="AA60" s="11">
        <v>9.2166415000000002E-2</v>
      </c>
      <c r="AB60" s="11">
        <v>2.710776911764706</v>
      </c>
      <c r="AC60" s="23">
        <v>5.1632894514775254</v>
      </c>
    </row>
    <row r="61" spans="1:29" ht="15" customHeight="1" thickBot="1" x14ac:dyDescent="0.3">
      <c r="A61" s="45">
        <f t="shared" si="0"/>
        <v>45504</v>
      </c>
      <c r="B61" s="12">
        <v>506</v>
      </c>
      <c r="C61" s="11">
        <v>1.9127349846099999</v>
      </c>
      <c r="D61" s="11">
        <v>3.7801086652371541</v>
      </c>
      <c r="E61" s="11">
        <v>5.0944503237638203</v>
      </c>
      <c r="F61" s="12">
        <v>397</v>
      </c>
      <c r="G61" s="11">
        <v>1.6087039022699998</v>
      </c>
      <c r="H61" s="11">
        <v>4.0521508873299741</v>
      </c>
      <c r="I61" s="11">
        <v>5.0770899101986435</v>
      </c>
      <c r="J61" s="12">
        <v>310</v>
      </c>
      <c r="K61" s="11">
        <v>1.18143307327</v>
      </c>
      <c r="L61" s="11">
        <v>3.811074429903226</v>
      </c>
      <c r="M61" s="11">
        <v>5.0165389131253271</v>
      </c>
      <c r="N61" s="12">
        <v>72</v>
      </c>
      <c r="O61" s="11">
        <v>0.21379931999999999</v>
      </c>
      <c r="P61" s="11">
        <v>2.9694349999999998</v>
      </c>
      <c r="Q61" s="11">
        <v>5.1222390080567131</v>
      </c>
      <c r="R61" s="10">
        <v>15</v>
      </c>
      <c r="S61" s="11">
        <v>0.213471509</v>
      </c>
      <c r="T61" s="11">
        <v>14.231433933333333</v>
      </c>
      <c r="U61" s="11">
        <v>5.3669838844864302</v>
      </c>
      <c r="V61" s="12">
        <v>77</v>
      </c>
      <c r="W61" s="11">
        <v>0.19743134234000001</v>
      </c>
      <c r="X61" s="11">
        <v>2.5640434070129872</v>
      </c>
      <c r="Y61" s="11">
        <v>5.219367852617923</v>
      </c>
      <c r="Z61" s="12">
        <v>32</v>
      </c>
      <c r="AA61" s="11">
        <v>0.10659974</v>
      </c>
      <c r="AB61" s="11">
        <v>3.3312418749999999</v>
      </c>
      <c r="AC61" s="23">
        <v>5.1250801324656141</v>
      </c>
    </row>
    <row r="62" spans="1:29" ht="15" customHeight="1" thickBot="1" x14ac:dyDescent="0.3">
      <c r="A62" s="45">
        <f t="shared" si="0"/>
        <v>45535</v>
      </c>
      <c r="B62" s="12">
        <v>645</v>
      </c>
      <c r="C62" s="11">
        <v>2.3354153342999995</v>
      </c>
      <c r="D62" s="11">
        <v>3.6207989679069761</v>
      </c>
      <c r="E62" s="11">
        <v>4.9692384531006208</v>
      </c>
      <c r="F62" s="12">
        <v>513</v>
      </c>
      <c r="G62" s="11">
        <v>1.8973563342999997</v>
      </c>
      <c r="H62" s="11">
        <v>3.6985503592592588</v>
      </c>
      <c r="I62" s="11">
        <v>4.9601898193975948</v>
      </c>
      <c r="J62" s="12">
        <v>410</v>
      </c>
      <c r="K62" s="11">
        <v>1.5771030651799998</v>
      </c>
      <c r="L62" s="11">
        <v>3.8465928419024387</v>
      </c>
      <c r="M62" s="11">
        <v>4.9653069794021638</v>
      </c>
      <c r="N62" s="12">
        <v>94</v>
      </c>
      <c r="O62" s="11">
        <v>0.29813916400000001</v>
      </c>
      <c r="P62" s="11">
        <v>3.1716932340425532</v>
      </c>
      <c r="Q62" s="11">
        <v>4.9250892400704522</v>
      </c>
      <c r="R62" s="10">
        <v>9</v>
      </c>
      <c r="S62" s="11">
        <v>2.2114105119999998E-2</v>
      </c>
      <c r="T62" s="11">
        <v>2.4571227911111109</v>
      </c>
      <c r="U62" s="11">
        <v>5.0684722316993325</v>
      </c>
      <c r="V62" s="12">
        <v>102</v>
      </c>
      <c r="W62" s="11">
        <v>0.32473394300000002</v>
      </c>
      <c r="X62" s="11">
        <v>3.1836661078431372</v>
      </c>
      <c r="Y62" s="11">
        <v>5.0470635409369571</v>
      </c>
      <c r="Z62" s="12">
        <v>30</v>
      </c>
      <c r="AA62" s="11">
        <v>0.11332505700000001</v>
      </c>
      <c r="AB62" s="11">
        <v>3.7775018999999999</v>
      </c>
      <c r="AC62" s="23">
        <v>4.8977276559410861</v>
      </c>
    </row>
    <row r="63" spans="1:29" ht="15" customHeight="1" thickBot="1" x14ac:dyDescent="0.3">
      <c r="A63" s="45">
        <f t="shared" si="0"/>
        <v>45565</v>
      </c>
      <c r="B63" s="12">
        <v>549</v>
      </c>
      <c r="C63" s="11">
        <v>2.089936673</v>
      </c>
      <c r="D63" s="11">
        <v>3.8068063260473588</v>
      </c>
      <c r="E63" s="11">
        <v>4.935191116697534</v>
      </c>
      <c r="F63" s="12">
        <v>431</v>
      </c>
      <c r="G63" s="11">
        <v>1.705785806</v>
      </c>
      <c r="H63" s="11">
        <v>3.9577396890951273</v>
      </c>
      <c r="I63" s="11">
        <v>4.9360335035054215</v>
      </c>
      <c r="J63" s="12">
        <v>349</v>
      </c>
      <c r="K63" s="11">
        <v>1.355539</v>
      </c>
      <c r="L63" s="11">
        <v>3.8840659025787967</v>
      </c>
      <c r="M63" s="11">
        <v>4.9018002580523312</v>
      </c>
      <c r="N63" s="12">
        <v>72</v>
      </c>
      <c r="O63" s="11">
        <v>0.21395400000000001</v>
      </c>
      <c r="P63" s="11">
        <v>2.9715833333333337</v>
      </c>
      <c r="Q63" s="11">
        <v>4.9065172887630046</v>
      </c>
      <c r="R63" s="10">
        <v>10</v>
      </c>
      <c r="S63" s="11">
        <v>0.13629280599999999</v>
      </c>
      <c r="T63" s="11">
        <v>13.6292806</v>
      </c>
      <c r="U63" s="11">
        <v>5.3228449065756269</v>
      </c>
      <c r="V63" s="12">
        <v>75</v>
      </c>
      <c r="W63" s="11">
        <v>0.26381486700000001</v>
      </c>
      <c r="X63" s="11">
        <v>3.5175315600000001</v>
      </c>
      <c r="Y63" s="11">
        <v>4.9180616300521081</v>
      </c>
      <c r="Z63" s="12">
        <v>43</v>
      </c>
      <c r="AA63" s="11">
        <v>0.120336</v>
      </c>
      <c r="AB63" s="11">
        <v>2.7985116279069766</v>
      </c>
      <c r="AC63" s="23">
        <v>4.9608034170987905</v>
      </c>
    </row>
    <row r="64" spans="1:29" ht="15" customHeight="1" thickBot="1" x14ac:dyDescent="0.3">
      <c r="A64" s="45">
        <f t="shared" si="0"/>
        <v>45596</v>
      </c>
      <c r="B64" s="12">
        <v>669</v>
      </c>
      <c r="C64" s="11">
        <v>2.3698806824099998</v>
      </c>
      <c r="D64" s="11">
        <v>3.5424225447085198</v>
      </c>
      <c r="E64" s="11">
        <v>4.923155052250646</v>
      </c>
      <c r="F64" s="12">
        <v>530</v>
      </c>
      <c r="G64" s="11">
        <v>1.9801285744099999</v>
      </c>
      <c r="H64" s="11">
        <v>3.7360916498301884</v>
      </c>
      <c r="I64" s="11">
        <v>4.9104208930549609</v>
      </c>
      <c r="J64" s="12">
        <v>439</v>
      </c>
      <c r="K64" s="11">
        <v>1.6164455744099999</v>
      </c>
      <c r="L64" s="11">
        <v>3.6821083699544417</v>
      </c>
      <c r="M64" s="11">
        <v>4.8786834320706545</v>
      </c>
      <c r="N64" s="12">
        <v>80</v>
      </c>
      <c r="O64" s="11">
        <v>0.24699499999999999</v>
      </c>
      <c r="P64" s="11">
        <v>3.0874375000000001</v>
      </c>
      <c r="Q64" s="11">
        <v>4.9506277455009213</v>
      </c>
      <c r="R64" s="10">
        <v>11</v>
      </c>
      <c r="S64" s="11">
        <v>0.116688</v>
      </c>
      <c r="T64" s="11">
        <v>10.608000000000001</v>
      </c>
      <c r="U64" s="11">
        <v>5.2649645207733453</v>
      </c>
      <c r="V64" s="12">
        <v>100</v>
      </c>
      <c r="W64" s="11">
        <v>0.288267</v>
      </c>
      <c r="X64" s="11">
        <v>2.8826700000000001</v>
      </c>
      <c r="Y64" s="11">
        <v>5.0105168125383761</v>
      </c>
      <c r="Z64" s="12">
        <v>39</v>
      </c>
      <c r="AA64" s="11">
        <v>0.101485108</v>
      </c>
      <c r="AB64" s="11">
        <v>2.6021822564102566</v>
      </c>
      <c r="AC64" s="23">
        <v>4.923468003995227</v>
      </c>
    </row>
    <row r="65" ht="16.5" customHeight="1" x14ac:dyDescent="0.25"/>
    <row r="66" ht="16.5" customHeight="1" x14ac:dyDescent="0.25"/>
    <row r="67" ht="16.5" customHeight="1" x14ac:dyDescent="0.25"/>
    <row r="68" ht="16.5" customHeight="1" x14ac:dyDescent="0.25"/>
    <row r="69" ht="16.5" customHeight="1" x14ac:dyDescent="0.2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sheetPr codeName="Sheet8"/>
  <dimension ref="A1:A2"/>
  <sheetViews>
    <sheetView showGridLines="0" showRowColHeaders="0" zoomScaleNormal="100" workbookViewId="0">
      <selection activeCell="A2" sqref="A2"/>
    </sheetView>
  </sheetViews>
  <sheetFormatPr defaultColWidth="0" defaultRowHeight="15" zeroHeight="1" x14ac:dyDescent="0.25"/>
  <cols>
    <col min="1" max="1" width="152.5703125" customWidth="1"/>
    <col min="2" max="16384" width="9.140625" hidden="1"/>
  </cols>
  <sheetData>
    <row r="1" spans="1:1" ht="337.7" customHeight="1" x14ac:dyDescent="0.25">
      <c r="A1" s="43" t="s">
        <v>30</v>
      </c>
    </row>
    <row r="2" spans="1:1" ht="51.75" customHeight="1" x14ac:dyDescent="0.25">
      <c r="A2" s="44" t="s">
        <v>49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Jaromír Šindel</cp:lastModifiedBy>
  <dcterms:created xsi:type="dcterms:W3CDTF">2021-10-13T11:37:25Z</dcterms:created>
  <dcterms:modified xsi:type="dcterms:W3CDTF">2025-01-13T17:56:27Z</dcterms:modified>
</cp:coreProperties>
</file>