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X:\__HypomonitorWEB\"/>
    </mc:Choice>
  </mc:AlternateContent>
  <xr:revisionPtr revIDLastSave="0" documentId="13_ncr:1_{62D52E86-80A7-4BEE-AE15-19CE1E46A689}"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H6" i="2"/>
  <c r="A57" i="5"/>
  <c r="A57" i="6"/>
  <c r="A57" i="1"/>
  <c r="A246" i="3" l="1"/>
  <c r="D246" i="3"/>
  <c r="A56" i="5"/>
  <c r="A56" i="6"/>
  <c r="A56" i="1"/>
  <c r="D245" i="3"/>
  <c r="D244" i="3"/>
  <c r="A55" i="5"/>
  <c r="A55" i="6"/>
  <c r="A55" i="1"/>
  <c r="M9" i="8" l="1"/>
  <c r="M14" i="8" s="1"/>
  <c r="L9" i="8"/>
  <c r="L14" i="8" s="1"/>
  <c r="K9" i="8"/>
  <c r="K14" i="8" s="1"/>
  <c r="E9" i="8"/>
  <c r="E14" i="8" s="1"/>
  <c r="D9" i="8"/>
  <c r="D14" i="8" s="1"/>
  <c r="C9" i="8"/>
  <c r="C14" i="8" s="1"/>
  <c r="J9" i="8"/>
  <c r="B9" i="8"/>
  <c r="A54" i="6"/>
  <c r="A54" i="5"/>
  <c r="A54" i="1"/>
  <c r="D243" i="3"/>
  <c r="D242" i="3"/>
  <c r="A53" i="5"/>
  <c r="A53" i="6"/>
  <c r="A53" i="1"/>
  <c r="D241" i="3"/>
  <c r="A52" i="5"/>
  <c r="A52" i="6"/>
  <c r="A52" i="1"/>
  <c r="D240" i="3" l="1"/>
  <c r="A51" i="5"/>
  <c r="A51" i="6"/>
  <c r="A51" i="1"/>
  <c r="A50" i="5" l="1"/>
  <c r="A50" i="6"/>
  <c r="A50" i="1"/>
  <c r="D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H9" i="2"/>
  <c r="H10" i="2"/>
  <c r="H11" i="2"/>
  <c r="H8" i="2"/>
  <c r="M13" i="8" l="1"/>
  <c r="C13" i="8"/>
  <c r="E8" i="2"/>
  <c r="G8" i="2"/>
  <c r="F11" i="2"/>
  <c r="K12" i="8"/>
</calcChain>
</file>

<file path=xl/sharedStrings.xml><?xml version="1.0" encoding="utf-8"?>
<sst xmlns="http://schemas.openxmlformats.org/spreadsheetml/2006/main" count="163" uniqueCount="56">
  <si>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</si>
  <si>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</si>
  <si>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</si>
  <si>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</si>
  <si>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</si>
  <si>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</si>
  <si>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</si>
  <si>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</si>
  <si>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</si>
  <si>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</si>
  <si>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</si>
  <si>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</si>
  <si>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</si>
  <si>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</si>
  <si>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</si>
  <si>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</si>
  <si>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</si>
  <si>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</si>
  <si>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</si>
  <si>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</si>
  <si>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</si>
  <si>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</si>
  <si>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</si>
  <si>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</si>
  <si>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</si>
  <si>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</si>
  <si>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</si>
  <si>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</si>
  <si>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</si>
  <si>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</si>
  <si>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</si>
  <si>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</si>
  <si>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</si>
  <si>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</si>
  <si>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</si>
  <si>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</si>
  <si>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</si>
  <si>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</si>
  <si>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</si>
  <si>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</si>
  <si>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</si>
  <si>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</si>
  <si>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</si>
  <si>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</si>
  <si>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</si>
  <si>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</si>
  <si>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</si>
  <si>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</si>
  <si>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</si>
  <si>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</si>
  <si>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</si>
  <si>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</si>
  <si>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</si>
  <si>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ČBA Hypomonitor březen 2024</t>
  </si>
  <si>
    <t>Březen 2024</t>
  </si>
  <si>
    <t>Oficiální data ČNB
(nové i refinancované)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</si>
</sst>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historie'!$B$78:$B$246</c:f>
              <c:numCache>
                <c:formatCode>0.00</c:formatCode>
                <c:ptCount val="169"/>
                <c:pt idx="0">
                  <c:v>5.4</c:v>
                </c:pt>
                <c:pt idx="1">
                  <c:v>5.3</c:v>
                </c:pt>
                <c:pt idx="2">
                  <c:v>5.13</c:v>
                </c:pt>
                <c:pt idx="3">
                  <c:v>5.01</c:v>
                </c:pt>
                <c:pt idx="4">
                  <c:v>4.91</c:v>
                </c:pt>
                <c:pt idx="5">
                  <c:v>4.87</c:v>
                </c:pt>
                <c:pt idx="6">
                  <c:v>4.6500000000000004</c:v>
                </c:pt>
                <c:pt idx="7">
                  <c:v>4.5599999999999996</c:v>
                </c:pt>
                <c:pt idx="8">
                  <c:v>4.47</c:v>
                </c:pt>
                <c:pt idx="9">
                  <c:v>4.4000000000000004</c:v>
                </c:pt>
                <c:pt idx="10">
                  <c:v>4.37</c:v>
                </c:pt>
                <c:pt idx="11">
                  <c:v>4.4000000000000004</c:v>
                </c:pt>
                <c:pt idx="12">
                  <c:v>4.32</c:v>
                </c:pt>
                <c:pt idx="13">
                  <c:v>4.32</c:v>
                </c:pt>
                <c:pt idx="14">
                  <c:v>4.24</c:v>
                </c:pt>
                <c:pt idx="15">
                  <c:v>4.2300000000000004</c:v>
                </c:pt>
                <c:pt idx="16">
                  <c:v>4.2</c:v>
                </c:pt>
                <c:pt idx="17">
                  <c:v>4.1900000000000004</c:v>
                </c:pt>
                <c:pt idx="18">
                  <c:v>4.04</c:v>
                </c:pt>
                <c:pt idx="19">
                  <c:v>3.91</c:v>
                </c:pt>
                <c:pt idx="20">
                  <c:v>3.76</c:v>
                </c:pt>
                <c:pt idx="21">
                  <c:v>3.72</c:v>
                </c:pt>
                <c:pt idx="22">
                  <c:v>3.72</c:v>
                </c:pt>
                <c:pt idx="23">
                  <c:v>3.73</c:v>
                </c:pt>
                <c:pt idx="24">
                  <c:v>3.75</c:v>
                </c:pt>
                <c:pt idx="25">
                  <c:v>3.81</c:v>
                </c:pt>
                <c:pt idx="26">
                  <c:v>3.76</c:v>
                </c:pt>
                <c:pt idx="27">
                  <c:v>3.71</c:v>
                </c:pt>
                <c:pt idx="28">
                  <c:v>3.65</c:v>
                </c:pt>
                <c:pt idx="29">
                  <c:v>3.61</c:v>
                </c:pt>
                <c:pt idx="30">
                  <c:v>3.59</c:v>
                </c:pt>
                <c:pt idx="31">
                  <c:v>3.48</c:v>
                </c:pt>
                <c:pt idx="32">
                  <c:v>3.34</c:v>
                </c:pt>
                <c:pt idx="33">
                  <c:v>3.28</c:v>
                </c:pt>
                <c:pt idx="34">
                  <c:v>3.35</c:v>
                </c:pt>
                <c:pt idx="35">
                  <c:v>3.38</c:v>
                </c:pt>
                <c:pt idx="36">
                  <c:v>3.28</c:v>
                </c:pt>
                <c:pt idx="37">
                  <c:v>3.21</c:v>
                </c:pt>
                <c:pt idx="38">
                  <c:v>3.13</c:v>
                </c:pt>
                <c:pt idx="39">
                  <c:v>3.06</c:v>
                </c:pt>
                <c:pt idx="40">
                  <c:v>3.12</c:v>
                </c:pt>
                <c:pt idx="41">
                  <c:v>3.14</c:v>
                </c:pt>
                <c:pt idx="42">
                  <c:v>3.1</c:v>
                </c:pt>
                <c:pt idx="43">
                  <c:v>3.17</c:v>
                </c:pt>
                <c:pt idx="44">
                  <c:v>3.16</c:v>
                </c:pt>
                <c:pt idx="45">
                  <c:v>3.15</c:v>
                </c:pt>
                <c:pt idx="46">
                  <c:v>3.29</c:v>
                </c:pt>
                <c:pt idx="47">
                  <c:v>3.23</c:v>
                </c:pt>
                <c:pt idx="48">
                  <c:v>3.1</c:v>
                </c:pt>
                <c:pt idx="49">
                  <c:v>3.05</c:v>
                </c:pt>
                <c:pt idx="50">
                  <c:v>3</c:v>
                </c:pt>
                <c:pt idx="51">
                  <c:v>2.95</c:v>
                </c:pt>
                <c:pt idx="52">
                  <c:v>2.9</c:v>
                </c:pt>
                <c:pt idx="53">
                  <c:v>2.87</c:v>
                </c:pt>
                <c:pt idx="54">
                  <c:v>2.77</c:v>
                </c:pt>
                <c:pt idx="55">
                  <c:v>2.75</c:v>
                </c:pt>
                <c:pt idx="56">
                  <c:v>2.66</c:v>
                </c:pt>
                <c:pt idx="57">
                  <c:v>2.57</c:v>
                </c:pt>
                <c:pt idx="58">
                  <c:v>2.65</c:v>
                </c:pt>
                <c:pt idx="59">
                  <c:v>2.5099999999999998</c:v>
                </c:pt>
                <c:pt idx="60">
                  <c:v>2.38</c:v>
                </c:pt>
                <c:pt idx="61">
                  <c:v>2.37</c:v>
                </c:pt>
                <c:pt idx="62">
                  <c:v>2.2999999999999998</c:v>
                </c:pt>
                <c:pt idx="63">
                  <c:v>2.25</c:v>
                </c:pt>
                <c:pt idx="64">
                  <c:v>2.2999999999999998</c:v>
                </c:pt>
                <c:pt idx="65">
                  <c:v>2.29</c:v>
                </c:pt>
                <c:pt idx="66">
                  <c:v>2.2999999999999998</c:v>
                </c:pt>
                <c:pt idx="67">
                  <c:v>2.3199999999999998</c:v>
                </c:pt>
                <c:pt idx="68">
                  <c:v>2.2799999999999998</c:v>
                </c:pt>
                <c:pt idx="69">
                  <c:v>2.2200000000000002</c:v>
                </c:pt>
                <c:pt idx="70">
                  <c:v>2.2999999999999998</c:v>
                </c:pt>
                <c:pt idx="71">
                  <c:v>2.25</c:v>
                </c:pt>
                <c:pt idx="72">
                  <c:v>2.16</c:v>
                </c:pt>
                <c:pt idx="73">
                  <c:v>2.17</c:v>
                </c:pt>
                <c:pt idx="74">
                  <c:v>2.12</c:v>
                </c:pt>
                <c:pt idx="75">
                  <c:v>2.0699999999999998</c:v>
                </c:pt>
                <c:pt idx="76">
                  <c:v>2.1</c:v>
                </c:pt>
                <c:pt idx="77">
                  <c:v>2.0299999999999998</c:v>
                </c:pt>
                <c:pt idx="78">
                  <c:v>2</c:v>
                </c:pt>
                <c:pt idx="79">
                  <c:v>2</c:v>
                </c:pt>
                <c:pt idx="80">
                  <c:v>1.91</c:v>
                </c:pt>
                <c:pt idx="81">
                  <c:v>1.96</c:v>
                </c:pt>
                <c:pt idx="82">
                  <c:v>2.06</c:v>
                </c:pt>
                <c:pt idx="83">
                  <c:v>2.02</c:v>
                </c:pt>
                <c:pt idx="84">
                  <c:v>2.06</c:v>
                </c:pt>
                <c:pt idx="85">
                  <c:v>2.09</c:v>
                </c:pt>
                <c:pt idx="86">
                  <c:v>2.1</c:v>
                </c:pt>
                <c:pt idx="87">
                  <c:v>2.11</c:v>
                </c:pt>
                <c:pt idx="88">
                  <c:v>2.11</c:v>
                </c:pt>
                <c:pt idx="89">
                  <c:v>2.1</c:v>
                </c:pt>
                <c:pt idx="90">
                  <c:v>2.12</c:v>
                </c:pt>
                <c:pt idx="91">
                  <c:v>2.17</c:v>
                </c:pt>
                <c:pt idx="92">
                  <c:v>2.19</c:v>
                </c:pt>
                <c:pt idx="93">
                  <c:v>2.2200000000000002</c:v>
                </c:pt>
                <c:pt idx="94">
                  <c:v>2.2999999999999998</c:v>
                </c:pt>
                <c:pt idx="95">
                  <c:v>2.3199999999999998</c:v>
                </c:pt>
                <c:pt idx="96">
                  <c:v>2.41</c:v>
                </c:pt>
                <c:pt idx="97">
                  <c:v>2.44</c:v>
                </c:pt>
                <c:pt idx="98">
                  <c:v>2.4300000000000002</c:v>
                </c:pt>
                <c:pt idx="99">
                  <c:v>2.4300000000000002</c:v>
                </c:pt>
                <c:pt idx="100">
                  <c:v>2.4500000000000002</c:v>
                </c:pt>
                <c:pt idx="101">
                  <c:v>2.4900000000000002</c:v>
                </c:pt>
                <c:pt idx="102">
                  <c:v>2.54</c:v>
                </c:pt>
                <c:pt idx="103">
                  <c:v>2.61</c:v>
                </c:pt>
                <c:pt idx="104">
                  <c:v>2.68</c:v>
                </c:pt>
                <c:pt idx="105">
                  <c:v>2.79</c:v>
                </c:pt>
                <c:pt idx="106">
                  <c:v>2.79</c:v>
                </c:pt>
                <c:pt idx="107">
                  <c:v>2.82</c:v>
                </c:pt>
                <c:pt idx="108">
                  <c:v>2.8</c:v>
                </c:pt>
                <c:pt idx="109">
                  <c:v>2.76</c:v>
                </c:pt>
                <c:pt idx="110">
                  <c:v>2.75</c:v>
                </c:pt>
                <c:pt idx="111">
                  <c:v>2.71</c:v>
                </c:pt>
                <c:pt idx="112">
                  <c:v>2.65</c:v>
                </c:pt>
                <c:pt idx="113">
                  <c:v>2.61</c:v>
                </c:pt>
                <c:pt idx="114">
                  <c:v>2.4900000000000002</c:v>
                </c:pt>
                <c:pt idx="115">
                  <c:v>2.42</c:v>
                </c:pt>
                <c:pt idx="116">
                  <c:v>2.38</c:v>
                </c:pt>
                <c:pt idx="117">
                  <c:v>2.35</c:v>
                </c:pt>
                <c:pt idx="118">
                  <c:v>2.38</c:v>
                </c:pt>
                <c:pt idx="119">
                  <c:v>2.4300000000000002</c:v>
                </c:pt>
                <c:pt idx="120">
                  <c:v>2.42</c:v>
                </c:pt>
                <c:pt idx="121">
                  <c:v>2.37</c:v>
                </c:pt>
                <c:pt idx="122">
                  <c:v>2.39</c:v>
                </c:pt>
                <c:pt idx="123">
                  <c:v>2.2999999999999998</c:v>
                </c:pt>
                <c:pt idx="124">
                  <c:v>2.23</c:v>
                </c:pt>
                <c:pt idx="125">
                  <c:v>2.17</c:v>
                </c:pt>
                <c:pt idx="126">
                  <c:v>2.12</c:v>
                </c:pt>
                <c:pt idx="127">
                  <c:v>2.08</c:v>
                </c:pt>
                <c:pt idx="128">
                  <c:v>2.04</c:v>
                </c:pt>
                <c:pt idx="129">
                  <c:v>2.0099999999999998</c:v>
                </c:pt>
                <c:pt idx="130">
                  <c:v>1.99</c:v>
                </c:pt>
                <c:pt idx="131">
                  <c:v>1.99</c:v>
                </c:pt>
                <c:pt idx="132">
                  <c:v>1.98</c:v>
                </c:pt>
                <c:pt idx="133">
                  <c:v>2.0099999999999998</c:v>
                </c:pt>
                <c:pt idx="134">
                  <c:v>2.06</c:v>
                </c:pt>
                <c:pt idx="135">
                  <c:v>2.12</c:v>
                </c:pt>
                <c:pt idx="136">
                  <c:v>2.2000000000000002</c:v>
                </c:pt>
                <c:pt idx="137">
                  <c:v>2.27</c:v>
                </c:pt>
                <c:pt idx="138">
                  <c:v>2.37</c:v>
                </c:pt>
                <c:pt idx="139" formatCode="General">
                  <c:v>2.48</c:v>
                </c:pt>
                <c:pt idx="140" formatCode="General">
                  <c:v>2.63</c:v>
                </c:pt>
                <c:pt idx="141" formatCode="General">
                  <c:v>2.85</c:v>
                </c:pt>
                <c:pt idx="142" formatCode="General">
                  <c:v>3.16</c:v>
                </c:pt>
                <c:pt idx="143" formatCode="General">
                  <c:v>3.46</c:v>
                </c:pt>
                <c:pt idx="144" formatCode="General">
                  <c:v>3.73</c:v>
                </c:pt>
                <c:pt idx="145" formatCode="General">
                  <c:v>3.86</c:v>
                </c:pt>
                <c:pt idx="146" formatCode="General">
                  <c:v>4.04</c:v>
                </c:pt>
                <c:pt idx="147" formatCode="General">
                  <c:v>4.26</c:v>
                </c:pt>
                <c:pt idx="148" formatCode="General">
                  <c:v>4.53</c:v>
                </c:pt>
                <c:pt idx="149" formatCode="General">
                  <c:v>4.55</c:v>
                </c:pt>
                <c:pt idx="150" formatCode="General">
                  <c:v>4.6399999999999997</c:v>
                </c:pt>
                <c:pt idx="151" formatCode="General">
                  <c:v>4.63</c:v>
                </c:pt>
                <c:pt idx="152" formatCode="General">
                  <c:v>4.6100000000000003</c:v>
                </c:pt>
                <c:pt idx="153" formatCode="General">
                  <c:v>4.68</c:v>
                </c:pt>
                <c:pt idx="154" formatCode="General">
                  <c:v>4.6399999999999997</c:v>
                </c:pt>
                <c:pt idx="155" formatCode="General">
                  <c:v>4.8499999999999996</c:v>
                </c:pt>
                <c:pt idx="156" formatCode="General">
                  <c:v>4.99</c:v>
                </c:pt>
                <c:pt idx="157" formatCode="General">
                  <c:v>5.12</c:v>
                </c:pt>
                <c:pt idx="158" formatCode="General">
                  <c:v>5.13</c:v>
                </c:pt>
                <c:pt idx="159" formatCode="General">
                  <c:v>5.23</c:v>
                </c:pt>
                <c:pt idx="160" formatCode="General">
                  <c:v>5.28</c:v>
                </c:pt>
                <c:pt idx="161" formatCode="General">
                  <c:v>5.33</c:v>
                </c:pt>
                <c:pt idx="162" formatCode="General">
                  <c:v>5.34</c:v>
                </c:pt>
                <c:pt idx="163" formatCode="General">
                  <c:v>5.31</c:v>
                </c:pt>
                <c:pt idx="164" formatCode="General">
                  <c:v>5.31</c:v>
                </c:pt>
                <c:pt idx="165" formatCode="General">
                  <c:v>5.31</c:v>
                </c:pt>
                <c:pt idx="166" formatCode="General">
                  <c:v>5.12</c:v>
                </c:pt>
                <c:pt idx="167" formatCode="General">
                  <c:v>5.08</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historie'!$C$78:$C$246</c:f>
              <c:numCache>
                <c:formatCode>0.00</c:formatCode>
                <c:ptCount val="169"/>
                <c:pt idx="46">
                  <c:v>3.2</c:v>
                </c:pt>
                <c:pt idx="47">
                  <c:v>3.13</c:v>
                </c:pt>
                <c:pt idx="48">
                  <c:v>2.99</c:v>
                </c:pt>
                <c:pt idx="49">
                  <c:v>2.97</c:v>
                </c:pt>
                <c:pt idx="50">
                  <c:v>2.88</c:v>
                </c:pt>
                <c:pt idx="51">
                  <c:v>2.83</c:v>
                </c:pt>
                <c:pt idx="52">
                  <c:v>2.76</c:v>
                </c:pt>
                <c:pt idx="53">
                  <c:v>2.72</c:v>
                </c:pt>
                <c:pt idx="54">
                  <c:v>2.56</c:v>
                </c:pt>
                <c:pt idx="55">
                  <c:v>2.57</c:v>
                </c:pt>
                <c:pt idx="56">
                  <c:v>2.5</c:v>
                </c:pt>
                <c:pt idx="57">
                  <c:v>2.4</c:v>
                </c:pt>
                <c:pt idx="58">
                  <c:v>2.46</c:v>
                </c:pt>
                <c:pt idx="59">
                  <c:v>2.34</c:v>
                </c:pt>
                <c:pt idx="60">
                  <c:v>2.19</c:v>
                </c:pt>
                <c:pt idx="61">
                  <c:v>2.15</c:v>
                </c:pt>
                <c:pt idx="62">
                  <c:v>2.1</c:v>
                </c:pt>
                <c:pt idx="63">
                  <c:v>2.0699999999999998</c:v>
                </c:pt>
                <c:pt idx="64">
                  <c:v>2.11</c:v>
                </c:pt>
                <c:pt idx="65">
                  <c:v>2.13</c:v>
                </c:pt>
                <c:pt idx="66">
                  <c:v>2.14</c:v>
                </c:pt>
                <c:pt idx="67">
                  <c:v>2.16</c:v>
                </c:pt>
                <c:pt idx="68">
                  <c:v>2.11</c:v>
                </c:pt>
                <c:pt idx="69">
                  <c:v>2.09</c:v>
                </c:pt>
                <c:pt idx="70">
                  <c:v>2.08</c:v>
                </c:pt>
                <c:pt idx="71">
                  <c:v>2.0699999999999998</c:v>
                </c:pt>
                <c:pt idx="72">
                  <c:v>2.0099999999999998</c:v>
                </c:pt>
                <c:pt idx="73">
                  <c:v>2.02</c:v>
                </c:pt>
                <c:pt idx="74">
                  <c:v>1.95</c:v>
                </c:pt>
                <c:pt idx="75">
                  <c:v>1.93</c:v>
                </c:pt>
                <c:pt idx="76">
                  <c:v>1.93</c:v>
                </c:pt>
                <c:pt idx="77">
                  <c:v>1.89</c:v>
                </c:pt>
                <c:pt idx="78">
                  <c:v>1.86</c:v>
                </c:pt>
                <c:pt idx="79">
                  <c:v>1.86</c:v>
                </c:pt>
                <c:pt idx="80">
                  <c:v>1.81</c:v>
                </c:pt>
                <c:pt idx="81">
                  <c:v>1.8</c:v>
                </c:pt>
                <c:pt idx="82">
                  <c:v>1.87</c:v>
                </c:pt>
                <c:pt idx="83">
                  <c:v>1.91</c:v>
                </c:pt>
                <c:pt idx="84">
                  <c:v>1.97</c:v>
                </c:pt>
                <c:pt idx="85">
                  <c:v>2.02</c:v>
                </c:pt>
                <c:pt idx="86">
                  <c:v>2.04</c:v>
                </c:pt>
                <c:pt idx="87">
                  <c:v>2.0499999999999998</c:v>
                </c:pt>
                <c:pt idx="88">
                  <c:v>2.0499999999999998</c:v>
                </c:pt>
                <c:pt idx="89">
                  <c:v>2.04</c:v>
                </c:pt>
                <c:pt idx="90">
                  <c:v>2.0499999999999998</c:v>
                </c:pt>
                <c:pt idx="91">
                  <c:v>2.11</c:v>
                </c:pt>
                <c:pt idx="92">
                  <c:v>2.15</c:v>
                </c:pt>
                <c:pt idx="93">
                  <c:v>2.19</c:v>
                </c:pt>
                <c:pt idx="94">
                  <c:v>2.2599999999999998</c:v>
                </c:pt>
                <c:pt idx="95">
                  <c:v>2.33</c:v>
                </c:pt>
                <c:pt idx="96">
                  <c:v>2.44</c:v>
                </c:pt>
                <c:pt idx="97">
                  <c:v>2.48</c:v>
                </c:pt>
                <c:pt idx="98">
                  <c:v>2.4900000000000002</c:v>
                </c:pt>
                <c:pt idx="99">
                  <c:v>2.48</c:v>
                </c:pt>
                <c:pt idx="100">
                  <c:v>2.4900000000000002</c:v>
                </c:pt>
                <c:pt idx="101">
                  <c:v>2.5299999999999998</c:v>
                </c:pt>
                <c:pt idx="102">
                  <c:v>2.58</c:v>
                </c:pt>
                <c:pt idx="103">
                  <c:v>2.67</c:v>
                </c:pt>
                <c:pt idx="104">
                  <c:v>2.78</c:v>
                </c:pt>
                <c:pt idx="105">
                  <c:v>2.91</c:v>
                </c:pt>
                <c:pt idx="106">
                  <c:v>2.97</c:v>
                </c:pt>
                <c:pt idx="107">
                  <c:v>2.99</c:v>
                </c:pt>
                <c:pt idx="108">
                  <c:v>2.92</c:v>
                </c:pt>
                <c:pt idx="109">
                  <c:v>2.86</c:v>
                </c:pt>
                <c:pt idx="110">
                  <c:v>2.82</c:v>
                </c:pt>
                <c:pt idx="111">
                  <c:v>2.76</c:v>
                </c:pt>
                <c:pt idx="112">
                  <c:v>2.69</c:v>
                </c:pt>
                <c:pt idx="113">
                  <c:v>2.64</c:v>
                </c:pt>
                <c:pt idx="114">
                  <c:v>2.4900000000000002</c:v>
                </c:pt>
                <c:pt idx="115">
                  <c:v>2.4</c:v>
                </c:pt>
                <c:pt idx="116">
                  <c:v>2.36</c:v>
                </c:pt>
                <c:pt idx="117">
                  <c:v>2.35</c:v>
                </c:pt>
                <c:pt idx="118">
                  <c:v>2.36</c:v>
                </c:pt>
                <c:pt idx="119">
                  <c:v>2.4300000000000002</c:v>
                </c:pt>
                <c:pt idx="120">
                  <c:v>2.44</c:v>
                </c:pt>
                <c:pt idx="121">
                  <c:v>2.38</c:v>
                </c:pt>
                <c:pt idx="122">
                  <c:v>2.2999999999999998</c:v>
                </c:pt>
                <c:pt idx="123">
                  <c:v>2.21</c:v>
                </c:pt>
                <c:pt idx="124">
                  <c:v>2.13</c:v>
                </c:pt>
                <c:pt idx="125">
                  <c:v>2.1</c:v>
                </c:pt>
                <c:pt idx="126">
                  <c:v>2.0699999999999998</c:v>
                </c:pt>
                <c:pt idx="127">
                  <c:v>2.0299999999999998</c:v>
                </c:pt>
                <c:pt idx="128">
                  <c:v>1.99</c:v>
                </c:pt>
                <c:pt idx="129">
                  <c:v>1.96</c:v>
                </c:pt>
                <c:pt idx="130">
                  <c:v>1.93</c:v>
                </c:pt>
                <c:pt idx="131">
                  <c:v>1.94</c:v>
                </c:pt>
                <c:pt idx="132">
                  <c:v>1.95</c:v>
                </c:pt>
                <c:pt idx="133">
                  <c:v>1.99</c:v>
                </c:pt>
                <c:pt idx="134">
                  <c:v>2.0499999999999998</c:v>
                </c:pt>
                <c:pt idx="135">
                  <c:v>2.13</c:v>
                </c:pt>
                <c:pt idx="136">
                  <c:v>2.2200000000000002</c:v>
                </c:pt>
                <c:pt idx="137">
                  <c:v>2.31</c:v>
                </c:pt>
                <c:pt idx="138">
                  <c:v>2.42</c:v>
                </c:pt>
                <c:pt idx="139">
                  <c:v>2.54</c:v>
                </c:pt>
                <c:pt idx="140">
                  <c:v>2.71</c:v>
                </c:pt>
                <c:pt idx="141">
                  <c:v>3.01</c:v>
                </c:pt>
                <c:pt idx="142">
                  <c:v>3.4</c:v>
                </c:pt>
                <c:pt idx="143" formatCode="General">
                  <c:v>3.85</c:v>
                </c:pt>
                <c:pt idx="144" formatCode="General">
                  <c:v>4.1900000000000004</c:v>
                </c:pt>
                <c:pt idx="145" formatCode="General">
                  <c:v>4.42</c:v>
                </c:pt>
                <c:pt idx="146" formatCode="General">
                  <c:v>4.67</c:v>
                </c:pt>
                <c:pt idx="147" formatCode="General">
                  <c:v>5.05</c:v>
                </c:pt>
                <c:pt idx="148" formatCode="General">
                  <c:v>5.49</c:v>
                </c:pt>
                <c:pt idx="149" formatCode="General">
                  <c:v>5.85</c:v>
                </c:pt>
                <c:pt idx="150" formatCode="General">
                  <c:v>5.91</c:v>
                </c:pt>
                <c:pt idx="151" formatCode="General">
                  <c:v>5.97</c:v>
                </c:pt>
                <c:pt idx="152" formatCode="General">
                  <c:v>6.07</c:v>
                </c:pt>
                <c:pt idx="153" formatCode="General">
                  <c:v>6.08</c:v>
                </c:pt>
                <c:pt idx="154" formatCode="General">
                  <c:v>6.03</c:v>
                </c:pt>
                <c:pt idx="155" formatCode="General">
                  <c:v>5.98</c:v>
                </c:pt>
                <c:pt idx="156" formatCode="General">
                  <c:v>5.94</c:v>
                </c:pt>
                <c:pt idx="157" formatCode="General">
                  <c:v>5.98</c:v>
                </c:pt>
                <c:pt idx="158" formatCode="General">
                  <c:v>5.99</c:v>
                </c:pt>
                <c:pt idx="159" formatCode="General">
                  <c:v>5.96</c:v>
                </c:pt>
                <c:pt idx="160" formatCode="General">
                  <c:v>5.9</c:v>
                </c:pt>
                <c:pt idx="161" formatCode="General">
                  <c:v>5.87</c:v>
                </c:pt>
                <c:pt idx="162" formatCode="General">
                  <c:v>5.83</c:v>
                </c:pt>
                <c:pt idx="163" formatCode="General">
                  <c:v>5.79</c:v>
                </c:pt>
                <c:pt idx="164" formatCode="General">
                  <c:v>5.76</c:v>
                </c:pt>
                <c:pt idx="165" formatCode="General">
                  <c:v>5.73</c:v>
                </c:pt>
                <c:pt idx="166" formatCode="General">
                  <c:v>5.62</c:v>
                </c:pt>
                <c:pt idx="167" formatCode="General">
                  <c:v>5.46</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1"/>
              <c:layout>
                <c:manualLayout>
                  <c:x val="6.6116936375021487E-2"/>
                  <c:y val="4.9401259936034253E-2"/>
                </c:manualLayout>
              </c:layout>
              <c:tx>
                <c:rich>
                  <a:bodyPr/>
                  <a:lstStyle/>
                  <a:p>
                    <a:r>
                      <a:rPr lang="en-US" b="0">
                        <a:solidFill>
                          <a:schemeClr val="accent4">
                            <a:lumMod val="75000"/>
                          </a:schemeClr>
                        </a:solidFill>
                      </a:rPr>
                      <a:t>5,19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8DB-453A-8096-979F25E1FF0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historie'!$D$78:$D$246</c:f>
              <c:numCache>
                <c:formatCode>0.00</c:formatCode>
                <c:ptCount val="169"/>
                <c:pt idx="118">
                  <c:v>2.3608547339539832</c:v>
                </c:pt>
                <c:pt idx="119">
                  <c:v>2.420600617795488</c:v>
                </c:pt>
                <c:pt idx="120">
                  <c:v>2.4242578720499393</c:v>
                </c:pt>
                <c:pt idx="121">
                  <c:v>2.3656421777732262</c:v>
                </c:pt>
                <c:pt idx="122">
                  <c:v>2.2871270697682111</c:v>
                </c:pt>
                <c:pt idx="123">
                  <c:v>2.1978509315374741</c:v>
                </c:pt>
                <c:pt idx="124">
                  <c:v>2.1358243306606695</c:v>
                </c:pt>
                <c:pt idx="125">
                  <c:v>2.1098770548904344</c:v>
                </c:pt>
                <c:pt idx="126">
                  <c:v>2.0769697492654866</c:v>
                </c:pt>
                <c:pt idx="127">
                  <c:v>2.0355851377765015</c:v>
                </c:pt>
                <c:pt idx="128">
                  <c:v>1.9929021486054639</c:v>
                </c:pt>
                <c:pt idx="129">
                  <c:v>1.9747751950333787</c:v>
                </c:pt>
                <c:pt idx="130">
                  <c:v>1.9504859507856065</c:v>
                </c:pt>
                <c:pt idx="131">
                  <c:v>1.9513851682325805</c:v>
                </c:pt>
                <c:pt idx="132">
                  <c:v>1.9643209636773027</c:v>
                </c:pt>
                <c:pt idx="133">
                  <c:v>1.9980247855358573</c:v>
                </c:pt>
                <c:pt idx="134">
                  <c:v>2.0700934285896042</c:v>
                </c:pt>
                <c:pt idx="135">
                  <c:v>2.1341830259123373</c:v>
                </c:pt>
                <c:pt idx="136">
                  <c:v>2.2212618413409753</c:v>
                </c:pt>
                <c:pt idx="137">
                  <c:v>2.3153304615078834</c:v>
                </c:pt>
                <c:pt idx="138">
                  <c:v>2.4302008435003519</c:v>
                </c:pt>
                <c:pt idx="139">
                  <c:v>2.5422964195124065</c:v>
                </c:pt>
                <c:pt idx="140">
                  <c:v>2.7026796741586585</c:v>
                </c:pt>
                <c:pt idx="141">
                  <c:v>2.9970672731181733</c:v>
                </c:pt>
                <c:pt idx="142">
                  <c:v>3.3861847190609131</c:v>
                </c:pt>
                <c:pt idx="143">
                  <c:v>3.8364811917760142</c:v>
                </c:pt>
                <c:pt idx="144">
                  <c:v>4.1493708136598295</c:v>
                </c:pt>
                <c:pt idx="145">
                  <c:v>4.3925788665237064</c:v>
                </c:pt>
                <c:pt idx="146">
                  <c:v>4.6359934964102996</c:v>
                </c:pt>
                <c:pt idx="147">
                  <c:v>5.0126572238264151</c:v>
                </c:pt>
                <c:pt idx="148">
                  <c:v>5.4227717182026351</c:v>
                </c:pt>
                <c:pt idx="149">
                  <c:v>5.7609349188184442</c:v>
                </c:pt>
                <c:pt idx="150">
                  <c:v>5.8256281095178499</c:v>
                </c:pt>
                <c:pt idx="151">
                  <c:v>5.8574535963610073</c:v>
                </c:pt>
                <c:pt idx="152">
                  <c:v>5.9633147998238929</c:v>
                </c:pt>
                <c:pt idx="153">
                  <c:v>5.9827677270901871</c:v>
                </c:pt>
                <c:pt idx="154">
                  <c:v>5.9276595592692702</c:v>
                </c:pt>
                <c:pt idx="155">
                  <c:v>5.8953614304893938</c:v>
                </c:pt>
                <c:pt idx="156">
                  <c:v>5.8606686114000972</c:v>
                </c:pt>
                <c:pt idx="157">
                  <c:v>5.8897134025736602</c:v>
                </c:pt>
                <c:pt idx="158">
                  <c:v>5.8986681493522539</c:v>
                </c:pt>
                <c:pt idx="159">
                  <c:v>5.8600236855699182</c:v>
                </c:pt>
                <c:pt idx="160">
                  <c:v>5.8007670973456191</c:v>
                </c:pt>
                <c:pt idx="161">
                  <c:v>5.7838288068002344</c:v>
                </c:pt>
                <c:pt idx="162">
                  <c:v>5.7351580350971441</c:v>
                </c:pt>
                <c:pt idx="163">
                  <c:v>5.7058128330630637</c:v>
                </c:pt>
                <c:pt idx="164">
                  <c:v>5.6731400825886826</c:v>
                </c:pt>
                <c:pt idx="165">
                  <c:v>5.6457167774453554</c:v>
                </c:pt>
                <c:pt idx="166">
                  <c:v>5.5356322645389273</c:v>
                </c:pt>
                <c:pt idx="167">
                  <c:v>5.3608917652465724</c:v>
                </c:pt>
                <c:pt idx="168">
                  <c:v>5.1935935414481129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67304342957753305"/>
        </c:manualLayout>
      </c:layout>
      <c:lineChart>
        <c:grouping val="standard"/>
        <c:varyColors val="0"/>
        <c:ser>
          <c:idx val="0"/>
          <c:order val="0"/>
          <c:tx>
            <c:v>CNB data (new &amp; refinanced)</c:v>
          </c:tx>
          <c:spPr>
            <a:ln w="19050" cap="rnd">
              <a:solidFill>
                <a:schemeClr val="accent6"/>
              </a:solidFill>
              <a:prstDash val="solid"/>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historie'!$B$78:$B$246</c:f>
              <c:numCache>
                <c:formatCode>0.00</c:formatCode>
                <c:ptCount val="169"/>
                <c:pt idx="0">
                  <c:v>5.4</c:v>
                </c:pt>
                <c:pt idx="1">
                  <c:v>5.3</c:v>
                </c:pt>
                <c:pt idx="2">
                  <c:v>5.13</c:v>
                </c:pt>
                <c:pt idx="3">
                  <c:v>5.01</c:v>
                </c:pt>
                <c:pt idx="4">
                  <c:v>4.91</c:v>
                </c:pt>
                <c:pt idx="5">
                  <c:v>4.87</c:v>
                </c:pt>
                <c:pt idx="6">
                  <c:v>4.6500000000000004</c:v>
                </c:pt>
                <c:pt idx="7">
                  <c:v>4.5599999999999996</c:v>
                </c:pt>
                <c:pt idx="8">
                  <c:v>4.47</c:v>
                </c:pt>
                <c:pt idx="9">
                  <c:v>4.4000000000000004</c:v>
                </c:pt>
                <c:pt idx="10">
                  <c:v>4.37</c:v>
                </c:pt>
                <c:pt idx="11">
                  <c:v>4.4000000000000004</c:v>
                </c:pt>
                <c:pt idx="12">
                  <c:v>4.32</c:v>
                </c:pt>
                <c:pt idx="13">
                  <c:v>4.32</c:v>
                </c:pt>
                <c:pt idx="14">
                  <c:v>4.24</c:v>
                </c:pt>
                <c:pt idx="15">
                  <c:v>4.2300000000000004</c:v>
                </c:pt>
                <c:pt idx="16">
                  <c:v>4.2</c:v>
                </c:pt>
                <c:pt idx="17">
                  <c:v>4.1900000000000004</c:v>
                </c:pt>
                <c:pt idx="18">
                  <c:v>4.04</c:v>
                </c:pt>
                <c:pt idx="19">
                  <c:v>3.91</c:v>
                </c:pt>
                <c:pt idx="20">
                  <c:v>3.76</c:v>
                </c:pt>
                <c:pt idx="21">
                  <c:v>3.72</c:v>
                </c:pt>
                <c:pt idx="22">
                  <c:v>3.72</c:v>
                </c:pt>
                <c:pt idx="23">
                  <c:v>3.73</c:v>
                </c:pt>
                <c:pt idx="24">
                  <c:v>3.75</c:v>
                </c:pt>
                <c:pt idx="25">
                  <c:v>3.81</c:v>
                </c:pt>
                <c:pt idx="26">
                  <c:v>3.76</c:v>
                </c:pt>
                <c:pt idx="27">
                  <c:v>3.71</c:v>
                </c:pt>
                <c:pt idx="28">
                  <c:v>3.65</c:v>
                </c:pt>
                <c:pt idx="29">
                  <c:v>3.61</c:v>
                </c:pt>
                <c:pt idx="30">
                  <c:v>3.59</c:v>
                </c:pt>
                <c:pt idx="31">
                  <c:v>3.48</c:v>
                </c:pt>
                <c:pt idx="32">
                  <c:v>3.34</c:v>
                </c:pt>
                <c:pt idx="33">
                  <c:v>3.28</c:v>
                </c:pt>
                <c:pt idx="34">
                  <c:v>3.35</c:v>
                </c:pt>
                <c:pt idx="35">
                  <c:v>3.38</c:v>
                </c:pt>
                <c:pt idx="36">
                  <c:v>3.28</c:v>
                </c:pt>
                <c:pt idx="37">
                  <c:v>3.21</c:v>
                </c:pt>
                <c:pt idx="38">
                  <c:v>3.13</c:v>
                </c:pt>
                <c:pt idx="39">
                  <c:v>3.06</c:v>
                </c:pt>
                <c:pt idx="40">
                  <c:v>3.12</c:v>
                </c:pt>
                <c:pt idx="41">
                  <c:v>3.14</c:v>
                </c:pt>
                <c:pt idx="42">
                  <c:v>3.1</c:v>
                </c:pt>
                <c:pt idx="43">
                  <c:v>3.17</c:v>
                </c:pt>
                <c:pt idx="44">
                  <c:v>3.16</c:v>
                </c:pt>
                <c:pt idx="45">
                  <c:v>3.15</c:v>
                </c:pt>
                <c:pt idx="46">
                  <c:v>3.29</c:v>
                </c:pt>
                <c:pt idx="47">
                  <c:v>3.23</c:v>
                </c:pt>
                <c:pt idx="48">
                  <c:v>3.1</c:v>
                </c:pt>
                <c:pt idx="49">
                  <c:v>3.05</c:v>
                </c:pt>
                <c:pt idx="50">
                  <c:v>3</c:v>
                </c:pt>
                <c:pt idx="51">
                  <c:v>2.95</c:v>
                </c:pt>
                <c:pt idx="52">
                  <c:v>2.9</c:v>
                </c:pt>
                <c:pt idx="53">
                  <c:v>2.87</c:v>
                </c:pt>
                <c:pt idx="54">
                  <c:v>2.77</c:v>
                </c:pt>
                <c:pt idx="55">
                  <c:v>2.75</c:v>
                </c:pt>
                <c:pt idx="56">
                  <c:v>2.66</c:v>
                </c:pt>
                <c:pt idx="57">
                  <c:v>2.57</c:v>
                </c:pt>
                <c:pt idx="58">
                  <c:v>2.65</c:v>
                </c:pt>
                <c:pt idx="59">
                  <c:v>2.5099999999999998</c:v>
                </c:pt>
                <c:pt idx="60">
                  <c:v>2.38</c:v>
                </c:pt>
                <c:pt idx="61">
                  <c:v>2.37</c:v>
                </c:pt>
                <c:pt idx="62">
                  <c:v>2.2999999999999998</c:v>
                </c:pt>
                <c:pt idx="63">
                  <c:v>2.25</c:v>
                </c:pt>
                <c:pt idx="64">
                  <c:v>2.2999999999999998</c:v>
                </c:pt>
                <c:pt idx="65">
                  <c:v>2.29</c:v>
                </c:pt>
                <c:pt idx="66">
                  <c:v>2.2999999999999998</c:v>
                </c:pt>
                <c:pt idx="67">
                  <c:v>2.3199999999999998</c:v>
                </c:pt>
                <c:pt idx="68">
                  <c:v>2.2799999999999998</c:v>
                </c:pt>
                <c:pt idx="69">
                  <c:v>2.2200000000000002</c:v>
                </c:pt>
                <c:pt idx="70">
                  <c:v>2.2999999999999998</c:v>
                </c:pt>
                <c:pt idx="71">
                  <c:v>2.25</c:v>
                </c:pt>
                <c:pt idx="72">
                  <c:v>2.16</c:v>
                </c:pt>
                <c:pt idx="73">
                  <c:v>2.17</c:v>
                </c:pt>
                <c:pt idx="74">
                  <c:v>2.12</c:v>
                </c:pt>
                <c:pt idx="75">
                  <c:v>2.0699999999999998</c:v>
                </c:pt>
                <c:pt idx="76">
                  <c:v>2.1</c:v>
                </c:pt>
                <c:pt idx="77">
                  <c:v>2.0299999999999998</c:v>
                </c:pt>
                <c:pt idx="78">
                  <c:v>2</c:v>
                </c:pt>
                <c:pt idx="79">
                  <c:v>2</c:v>
                </c:pt>
                <c:pt idx="80">
                  <c:v>1.91</c:v>
                </c:pt>
                <c:pt idx="81">
                  <c:v>1.96</c:v>
                </c:pt>
                <c:pt idx="82">
                  <c:v>2.06</c:v>
                </c:pt>
                <c:pt idx="83">
                  <c:v>2.02</c:v>
                </c:pt>
                <c:pt idx="84">
                  <c:v>2.06</c:v>
                </c:pt>
                <c:pt idx="85">
                  <c:v>2.09</c:v>
                </c:pt>
                <c:pt idx="86">
                  <c:v>2.1</c:v>
                </c:pt>
                <c:pt idx="87">
                  <c:v>2.11</c:v>
                </c:pt>
                <c:pt idx="88">
                  <c:v>2.11</c:v>
                </c:pt>
                <c:pt idx="89">
                  <c:v>2.1</c:v>
                </c:pt>
                <c:pt idx="90">
                  <c:v>2.12</c:v>
                </c:pt>
                <c:pt idx="91">
                  <c:v>2.17</c:v>
                </c:pt>
                <c:pt idx="92">
                  <c:v>2.19</c:v>
                </c:pt>
                <c:pt idx="93">
                  <c:v>2.2200000000000002</c:v>
                </c:pt>
                <c:pt idx="94">
                  <c:v>2.2999999999999998</c:v>
                </c:pt>
                <c:pt idx="95">
                  <c:v>2.3199999999999998</c:v>
                </c:pt>
                <c:pt idx="96">
                  <c:v>2.41</c:v>
                </c:pt>
                <c:pt idx="97">
                  <c:v>2.44</c:v>
                </c:pt>
                <c:pt idx="98">
                  <c:v>2.4300000000000002</c:v>
                </c:pt>
                <c:pt idx="99">
                  <c:v>2.4300000000000002</c:v>
                </c:pt>
                <c:pt idx="100">
                  <c:v>2.4500000000000002</c:v>
                </c:pt>
                <c:pt idx="101">
                  <c:v>2.4900000000000002</c:v>
                </c:pt>
                <c:pt idx="102">
                  <c:v>2.54</c:v>
                </c:pt>
                <c:pt idx="103">
                  <c:v>2.61</c:v>
                </c:pt>
                <c:pt idx="104">
                  <c:v>2.68</c:v>
                </c:pt>
                <c:pt idx="105">
                  <c:v>2.79</c:v>
                </c:pt>
                <c:pt idx="106">
                  <c:v>2.79</c:v>
                </c:pt>
                <c:pt idx="107">
                  <c:v>2.82</c:v>
                </c:pt>
                <c:pt idx="108">
                  <c:v>2.8</c:v>
                </c:pt>
                <c:pt idx="109">
                  <c:v>2.76</c:v>
                </c:pt>
                <c:pt idx="110">
                  <c:v>2.75</c:v>
                </c:pt>
                <c:pt idx="111">
                  <c:v>2.71</c:v>
                </c:pt>
                <c:pt idx="112">
                  <c:v>2.65</c:v>
                </c:pt>
                <c:pt idx="113">
                  <c:v>2.61</c:v>
                </c:pt>
                <c:pt idx="114">
                  <c:v>2.4900000000000002</c:v>
                </c:pt>
                <c:pt idx="115">
                  <c:v>2.42</c:v>
                </c:pt>
                <c:pt idx="116">
                  <c:v>2.38</c:v>
                </c:pt>
                <c:pt idx="117">
                  <c:v>2.35</c:v>
                </c:pt>
                <c:pt idx="118">
                  <c:v>2.38</c:v>
                </c:pt>
                <c:pt idx="119">
                  <c:v>2.4300000000000002</c:v>
                </c:pt>
                <c:pt idx="120">
                  <c:v>2.42</c:v>
                </c:pt>
                <c:pt idx="121">
                  <c:v>2.37</c:v>
                </c:pt>
                <c:pt idx="122">
                  <c:v>2.39</c:v>
                </c:pt>
                <c:pt idx="123">
                  <c:v>2.2999999999999998</c:v>
                </c:pt>
                <c:pt idx="124">
                  <c:v>2.23</c:v>
                </c:pt>
                <c:pt idx="125">
                  <c:v>2.17</c:v>
                </c:pt>
                <c:pt idx="126">
                  <c:v>2.12</c:v>
                </c:pt>
                <c:pt idx="127">
                  <c:v>2.08</c:v>
                </c:pt>
                <c:pt idx="128">
                  <c:v>2.04</c:v>
                </c:pt>
                <c:pt idx="129">
                  <c:v>2.0099999999999998</c:v>
                </c:pt>
                <c:pt idx="130">
                  <c:v>1.99</c:v>
                </c:pt>
                <c:pt idx="131">
                  <c:v>1.99</c:v>
                </c:pt>
                <c:pt idx="132">
                  <c:v>1.98</c:v>
                </c:pt>
                <c:pt idx="133">
                  <c:v>2.0099999999999998</c:v>
                </c:pt>
                <c:pt idx="134">
                  <c:v>2.06</c:v>
                </c:pt>
                <c:pt idx="135">
                  <c:v>2.12</c:v>
                </c:pt>
                <c:pt idx="136">
                  <c:v>2.2000000000000002</c:v>
                </c:pt>
                <c:pt idx="137">
                  <c:v>2.27</c:v>
                </c:pt>
                <c:pt idx="138">
                  <c:v>2.37</c:v>
                </c:pt>
                <c:pt idx="139" formatCode="General">
                  <c:v>2.48</c:v>
                </c:pt>
                <c:pt idx="140" formatCode="General">
                  <c:v>2.63</c:v>
                </c:pt>
                <c:pt idx="141" formatCode="General">
                  <c:v>2.85</c:v>
                </c:pt>
                <c:pt idx="142" formatCode="General">
                  <c:v>3.16</c:v>
                </c:pt>
                <c:pt idx="143" formatCode="General">
                  <c:v>3.46</c:v>
                </c:pt>
                <c:pt idx="144" formatCode="General">
                  <c:v>3.73</c:v>
                </c:pt>
                <c:pt idx="145" formatCode="General">
                  <c:v>3.86</c:v>
                </c:pt>
                <c:pt idx="146" formatCode="General">
                  <c:v>4.04</c:v>
                </c:pt>
                <c:pt idx="147" formatCode="General">
                  <c:v>4.26</c:v>
                </c:pt>
                <c:pt idx="148" formatCode="General">
                  <c:v>4.53</c:v>
                </c:pt>
                <c:pt idx="149" formatCode="General">
                  <c:v>4.55</c:v>
                </c:pt>
                <c:pt idx="150" formatCode="General">
                  <c:v>4.6399999999999997</c:v>
                </c:pt>
                <c:pt idx="151" formatCode="General">
                  <c:v>4.63</c:v>
                </c:pt>
                <c:pt idx="152" formatCode="General">
                  <c:v>4.6100000000000003</c:v>
                </c:pt>
                <c:pt idx="153" formatCode="General">
                  <c:v>4.68</c:v>
                </c:pt>
                <c:pt idx="154" formatCode="General">
                  <c:v>4.6399999999999997</c:v>
                </c:pt>
                <c:pt idx="155" formatCode="General">
                  <c:v>4.8499999999999996</c:v>
                </c:pt>
                <c:pt idx="156" formatCode="General">
                  <c:v>4.99</c:v>
                </c:pt>
                <c:pt idx="157" formatCode="General">
                  <c:v>5.12</c:v>
                </c:pt>
                <c:pt idx="158" formatCode="General">
                  <c:v>5.13</c:v>
                </c:pt>
                <c:pt idx="159" formatCode="General">
                  <c:v>5.23</c:v>
                </c:pt>
                <c:pt idx="160" formatCode="General">
                  <c:v>5.28</c:v>
                </c:pt>
                <c:pt idx="161" formatCode="General">
                  <c:v>5.33</c:v>
                </c:pt>
                <c:pt idx="162" formatCode="General">
                  <c:v>5.34</c:v>
                </c:pt>
                <c:pt idx="163" formatCode="General">
                  <c:v>5.31</c:v>
                </c:pt>
                <c:pt idx="164" formatCode="General">
                  <c:v>5.31</c:v>
                </c:pt>
                <c:pt idx="165" formatCode="General">
                  <c:v>5.31</c:v>
                </c:pt>
                <c:pt idx="166" formatCode="General">
                  <c:v>5.12</c:v>
                </c:pt>
                <c:pt idx="167" formatCode="General">
                  <c:v>5.08</c:v>
                </c:pt>
              </c:numCache>
            </c:numRef>
          </c:val>
          <c:smooth val="0"/>
          <c:extLst>
            <c:ext xmlns:c16="http://schemas.microsoft.com/office/drawing/2014/chart" uri="{C3380CC4-5D6E-409C-BE32-E72D297353CC}">
              <c16:uniqueId val="{00000000-4245-4961-95ED-BA918D4DAB33}"/>
            </c:ext>
          </c:extLst>
        </c:ser>
        <c:ser>
          <c:idx val="2"/>
          <c:order val="1"/>
          <c:tx>
            <c:v>CNB data (new)</c:v>
          </c:tx>
          <c:spPr>
            <a:ln w="9525" cap="rnd">
              <a:solidFill>
                <a:schemeClr val="accent1"/>
              </a:solidFill>
              <a:round/>
            </a:ln>
            <a:effectLst/>
          </c:spPr>
          <c:marker>
            <c:symbol val="none"/>
          </c:marker>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historie'!$C$78:$C$246</c:f>
              <c:numCache>
                <c:formatCode>0.00</c:formatCode>
                <c:ptCount val="169"/>
                <c:pt idx="46">
                  <c:v>3.2</c:v>
                </c:pt>
                <c:pt idx="47">
                  <c:v>3.13</c:v>
                </c:pt>
                <c:pt idx="48">
                  <c:v>2.99</c:v>
                </c:pt>
                <c:pt idx="49">
                  <c:v>2.97</c:v>
                </c:pt>
                <c:pt idx="50">
                  <c:v>2.88</c:v>
                </c:pt>
                <c:pt idx="51">
                  <c:v>2.83</c:v>
                </c:pt>
                <c:pt idx="52">
                  <c:v>2.76</c:v>
                </c:pt>
                <c:pt idx="53">
                  <c:v>2.72</c:v>
                </c:pt>
                <c:pt idx="54">
                  <c:v>2.56</c:v>
                </c:pt>
                <c:pt idx="55">
                  <c:v>2.57</c:v>
                </c:pt>
                <c:pt idx="56">
                  <c:v>2.5</c:v>
                </c:pt>
                <c:pt idx="57">
                  <c:v>2.4</c:v>
                </c:pt>
                <c:pt idx="58">
                  <c:v>2.46</c:v>
                </c:pt>
                <c:pt idx="59">
                  <c:v>2.34</c:v>
                </c:pt>
                <c:pt idx="60">
                  <c:v>2.19</c:v>
                </c:pt>
                <c:pt idx="61">
                  <c:v>2.15</c:v>
                </c:pt>
                <c:pt idx="62">
                  <c:v>2.1</c:v>
                </c:pt>
                <c:pt idx="63">
                  <c:v>2.0699999999999998</c:v>
                </c:pt>
                <c:pt idx="64">
                  <c:v>2.11</c:v>
                </c:pt>
                <c:pt idx="65">
                  <c:v>2.13</c:v>
                </c:pt>
                <c:pt idx="66">
                  <c:v>2.14</c:v>
                </c:pt>
                <c:pt idx="67">
                  <c:v>2.16</c:v>
                </c:pt>
                <c:pt idx="68">
                  <c:v>2.11</c:v>
                </c:pt>
                <c:pt idx="69">
                  <c:v>2.09</c:v>
                </c:pt>
                <c:pt idx="70">
                  <c:v>2.08</c:v>
                </c:pt>
                <c:pt idx="71">
                  <c:v>2.0699999999999998</c:v>
                </c:pt>
                <c:pt idx="72">
                  <c:v>2.0099999999999998</c:v>
                </c:pt>
                <c:pt idx="73">
                  <c:v>2.02</c:v>
                </c:pt>
                <c:pt idx="74">
                  <c:v>1.95</c:v>
                </c:pt>
                <c:pt idx="75">
                  <c:v>1.93</c:v>
                </c:pt>
                <c:pt idx="76">
                  <c:v>1.93</c:v>
                </c:pt>
                <c:pt idx="77">
                  <c:v>1.89</c:v>
                </c:pt>
                <c:pt idx="78">
                  <c:v>1.86</c:v>
                </c:pt>
                <c:pt idx="79">
                  <c:v>1.86</c:v>
                </c:pt>
                <c:pt idx="80">
                  <c:v>1.81</c:v>
                </c:pt>
                <c:pt idx="81">
                  <c:v>1.8</c:v>
                </c:pt>
                <c:pt idx="82">
                  <c:v>1.87</c:v>
                </c:pt>
                <c:pt idx="83">
                  <c:v>1.91</c:v>
                </c:pt>
                <c:pt idx="84">
                  <c:v>1.97</c:v>
                </c:pt>
                <c:pt idx="85">
                  <c:v>2.02</c:v>
                </c:pt>
                <c:pt idx="86">
                  <c:v>2.04</c:v>
                </c:pt>
                <c:pt idx="87">
                  <c:v>2.0499999999999998</c:v>
                </c:pt>
                <c:pt idx="88">
                  <c:v>2.0499999999999998</c:v>
                </c:pt>
                <c:pt idx="89">
                  <c:v>2.04</c:v>
                </c:pt>
                <c:pt idx="90">
                  <c:v>2.0499999999999998</c:v>
                </c:pt>
                <c:pt idx="91">
                  <c:v>2.11</c:v>
                </c:pt>
                <c:pt idx="92">
                  <c:v>2.15</c:v>
                </c:pt>
                <c:pt idx="93">
                  <c:v>2.19</c:v>
                </c:pt>
                <c:pt idx="94">
                  <c:v>2.2599999999999998</c:v>
                </c:pt>
                <c:pt idx="95">
                  <c:v>2.33</c:v>
                </c:pt>
                <c:pt idx="96">
                  <c:v>2.44</c:v>
                </c:pt>
                <c:pt idx="97">
                  <c:v>2.48</c:v>
                </c:pt>
                <c:pt idx="98">
                  <c:v>2.4900000000000002</c:v>
                </c:pt>
                <c:pt idx="99">
                  <c:v>2.48</c:v>
                </c:pt>
                <c:pt idx="100">
                  <c:v>2.4900000000000002</c:v>
                </c:pt>
                <c:pt idx="101">
                  <c:v>2.5299999999999998</c:v>
                </c:pt>
                <c:pt idx="102">
                  <c:v>2.58</c:v>
                </c:pt>
                <c:pt idx="103">
                  <c:v>2.67</c:v>
                </c:pt>
                <c:pt idx="104">
                  <c:v>2.78</c:v>
                </c:pt>
                <c:pt idx="105">
                  <c:v>2.91</c:v>
                </c:pt>
                <c:pt idx="106">
                  <c:v>2.97</c:v>
                </c:pt>
                <c:pt idx="107">
                  <c:v>2.99</c:v>
                </c:pt>
                <c:pt idx="108">
                  <c:v>2.92</c:v>
                </c:pt>
                <c:pt idx="109">
                  <c:v>2.86</c:v>
                </c:pt>
                <c:pt idx="110">
                  <c:v>2.82</c:v>
                </c:pt>
                <c:pt idx="111">
                  <c:v>2.76</c:v>
                </c:pt>
                <c:pt idx="112">
                  <c:v>2.69</c:v>
                </c:pt>
                <c:pt idx="113">
                  <c:v>2.64</c:v>
                </c:pt>
                <c:pt idx="114">
                  <c:v>2.4900000000000002</c:v>
                </c:pt>
                <c:pt idx="115">
                  <c:v>2.4</c:v>
                </c:pt>
                <c:pt idx="116">
                  <c:v>2.36</c:v>
                </c:pt>
                <c:pt idx="117">
                  <c:v>2.35</c:v>
                </c:pt>
                <c:pt idx="118">
                  <c:v>2.36</c:v>
                </c:pt>
                <c:pt idx="119">
                  <c:v>2.4300000000000002</c:v>
                </c:pt>
                <c:pt idx="120">
                  <c:v>2.44</c:v>
                </c:pt>
                <c:pt idx="121">
                  <c:v>2.38</c:v>
                </c:pt>
                <c:pt idx="122">
                  <c:v>2.2999999999999998</c:v>
                </c:pt>
                <c:pt idx="123">
                  <c:v>2.21</c:v>
                </c:pt>
                <c:pt idx="124">
                  <c:v>2.13</c:v>
                </c:pt>
                <c:pt idx="125">
                  <c:v>2.1</c:v>
                </c:pt>
                <c:pt idx="126">
                  <c:v>2.0699999999999998</c:v>
                </c:pt>
                <c:pt idx="127">
                  <c:v>2.0299999999999998</c:v>
                </c:pt>
                <c:pt idx="128">
                  <c:v>1.99</c:v>
                </c:pt>
                <c:pt idx="129">
                  <c:v>1.96</c:v>
                </c:pt>
                <c:pt idx="130">
                  <c:v>1.93</c:v>
                </c:pt>
                <c:pt idx="131">
                  <c:v>1.94</c:v>
                </c:pt>
                <c:pt idx="132">
                  <c:v>1.95</c:v>
                </c:pt>
                <c:pt idx="133">
                  <c:v>1.99</c:v>
                </c:pt>
                <c:pt idx="134">
                  <c:v>2.0499999999999998</c:v>
                </c:pt>
                <c:pt idx="135">
                  <c:v>2.13</c:v>
                </c:pt>
                <c:pt idx="136">
                  <c:v>2.2200000000000002</c:v>
                </c:pt>
                <c:pt idx="137">
                  <c:v>2.31</c:v>
                </c:pt>
                <c:pt idx="138">
                  <c:v>2.42</c:v>
                </c:pt>
                <c:pt idx="139">
                  <c:v>2.54</c:v>
                </c:pt>
                <c:pt idx="140">
                  <c:v>2.71</c:v>
                </c:pt>
                <c:pt idx="141">
                  <c:v>3.01</c:v>
                </c:pt>
                <c:pt idx="142">
                  <c:v>3.4</c:v>
                </c:pt>
                <c:pt idx="143" formatCode="General">
                  <c:v>3.85</c:v>
                </c:pt>
                <c:pt idx="144" formatCode="General">
                  <c:v>4.1900000000000004</c:v>
                </c:pt>
                <c:pt idx="145" formatCode="General">
                  <c:v>4.42</c:v>
                </c:pt>
                <c:pt idx="146" formatCode="General">
                  <c:v>4.67</c:v>
                </c:pt>
                <c:pt idx="147" formatCode="General">
                  <c:v>5.05</c:v>
                </c:pt>
                <c:pt idx="148" formatCode="General">
                  <c:v>5.49</c:v>
                </c:pt>
                <c:pt idx="149" formatCode="General">
                  <c:v>5.85</c:v>
                </c:pt>
                <c:pt idx="150" formatCode="General">
                  <c:v>5.91</c:v>
                </c:pt>
                <c:pt idx="151" formatCode="General">
                  <c:v>5.97</c:v>
                </c:pt>
                <c:pt idx="152" formatCode="General">
                  <c:v>6.07</c:v>
                </c:pt>
                <c:pt idx="153" formatCode="General">
                  <c:v>6.08</c:v>
                </c:pt>
                <c:pt idx="154" formatCode="General">
                  <c:v>6.03</c:v>
                </c:pt>
                <c:pt idx="155" formatCode="General">
                  <c:v>5.98</c:v>
                </c:pt>
                <c:pt idx="156" formatCode="General">
                  <c:v>5.94</c:v>
                </c:pt>
                <c:pt idx="157" formatCode="General">
                  <c:v>5.98</c:v>
                </c:pt>
                <c:pt idx="158" formatCode="General">
                  <c:v>5.99</c:v>
                </c:pt>
                <c:pt idx="159" formatCode="General">
                  <c:v>5.96</c:v>
                </c:pt>
                <c:pt idx="160" formatCode="General">
                  <c:v>5.9</c:v>
                </c:pt>
                <c:pt idx="161" formatCode="General">
                  <c:v>5.87</c:v>
                </c:pt>
                <c:pt idx="162" formatCode="General">
                  <c:v>5.83</c:v>
                </c:pt>
                <c:pt idx="163" formatCode="General">
                  <c:v>5.79</c:v>
                </c:pt>
                <c:pt idx="164" formatCode="General">
                  <c:v>5.76</c:v>
                </c:pt>
                <c:pt idx="165" formatCode="General">
                  <c:v>5.73</c:v>
                </c:pt>
                <c:pt idx="166" formatCode="General">
                  <c:v>5.62</c:v>
                </c:pt>
                <c:pt idx="167" formatCode="General">
                  <c:v>5.46</c:v>
                </c:pt>
              </c:numCache>
            </c:numRef>
          </c:val>
          <c:smooth val="0"/>
          <c:extLst>
            <c:ext xmlns:c16="http://schemas.microsoft.com/office/drawing/2014/chart" uri="{C3380CC4-5D6E-409C-BE32-E72D297353CC}">
              <c16:uniqueId val="{00000001-4245-4961-95ED-BA918D4DAB33}"/>
            </c:ext>
          </c:extLst>
        </c:ser>
        <c:ser>
          <c:idx val="1"/>
          <c:order val="2"/>
          <c:tx>
            <c:v>CBA Hypomonitor (new)</c:v>
          </c:tx>
          <c:spPr>
            <a:ln w="28575" cap="rnd">
              <a:solidFill>
                <a:schemeClr val="accent4"/>
              </a:solidFill>
              <a:prstDash val="solid"/>
              <a:round/>
            </a:ln>
            <a:effectLst/>
          </c:spPr>
          <c:marker>
            <c:symbol val="none"/>
          </c:marker>
          <c:dLbls>
            <c:dLbl>
              <c:idx val="151"/>
              <c:layout>
                <c:manualLayout>
                  <c:x val="6.3622063273578014E-2"/>
                  <c:y val="2.4691402028237868E-2"/>
                </c:manualLayout>
              </c:layout>
              <c:tx>
                <c:rich>
                  <a:bodyPr/>
                  <a:lstStyle/>
                  <a:p>
                    <a:r>
                      <a:rPr lang="en-US" b="0">
                        <a:solidFill>
                          <a:schemeClr val="accent4">
                            <a:lumMod val="75000"/>
                          </a:schemeClr>
                        </a:solidFill>
                      </a:rPr>
                      <a:t>5.19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F24-4196-9507-A680A4C401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historie'!$A$78:$A$246</c:f>
              <c:numCache>
                <c:formatCode>m/d/yyyy</c:formatCode>
                <c:ptCount val="169"/>
                <c:pt idx="0">
                  <c:v>40268</c:v>
                </c:pt>
                <c:pt idx="1">
                  <c:v>40298</c:v>
                </c:pt>
                <c:pt idx="2">
                  <c:v>40329</c:v>
                </c:pt>
                <c:pt idx="3">
                  <c:v>40359</c:v>
                </c:pt>
                <c:pt idx="4">
                  <c:v>40390</c:v>
                </c:pt>
                <c:pt idx="5">
                  <c:v>40421</c:v>
                </c:pt>
                <c:pt idx="6">
                  <c:v>40451</c:v>
                </c:pt>
                <c:pt idx="7">
                  <c:v>40482</c:v>
                </c:pt>
                <c:pt idx="8">
                  <c:v>40512</c:v>
                </c:pt>
                <c:pt idx="9">
                  <c:v>40543</c:v>
                </c:pt>
                <c:pt idx="10">
                  <c:v>40574</c:v>
                </c:pt>
                <c:pt idx="11">
                  <c:v>40602</c:v>
                </c:pt>
                <c:pt idx="12">
                  <c:v>40633</c:v>
                </c:pt>
                <c:pt idx="13">
                  <c:v>40663</c:v>
                </c:pt>
                <c:pt idx="14">
                  <c:v>40694</c:v>
                </c:pt>
                <c:pt idx="15">
                  <c:v>40724</c:v>
                </c:pt>
                <c:pt idx="16">
                  <c:v>40755</c:v>
                </c:pt>
                <c:pt idx="17">
                  <c:v>40786</c:v>
                </c:pt>
                <c:pt idx="18">
                  <c:v>40816</c:v>
                </c:pt>
                <c:pt idx="19">
                  <c:v>40847</c:v>
                </c:pt>
                <c:pt idx="20">
                  <c:v>40877</c:v>
                </c:pt>
                <c:pt idx="21">
                  <c:v>40908</c:v>
                </c:pt>
                <c:pt idx="22">
                  <c:v>40939</c:v>
                </c:pt>
                <c:pt idx="23">
                  <c:v>40968</c:v>
                </c:pt>
                <c:pt idx="24">
                  <c:v>40999</c:v>
                </c:pt>
                <c:pt idx="25">
                  <c:v>41029</c:v>
                </c:pt>
                <c:pt idx="26">
                  <c:v>41060</c:v>
                </c:pt>
                <c:pt idx="27">
                  <c:v>41090</c:v>
                </c:pt>
                <c:pt idx="28">
                  <c:v>41121</c:v>
                </c:pt>
                <c:pt idx="29">
                  <c:v>41152</c:v>
                </c:pt>
                <c:pt idx="30">
                  <c:v>41182</c:v>
                </c:pt>
                <c:pt idx="31">
                  <c:v>41213</c:v>
                </c:pt>
                <c:pt idx="32">
                  <c:v>41243</c:v>
                </c:pt>
                <c:pt idx="33">
                  <c:v>41274</c:v>
                </c:pt>
                <c:pt idx="34">
                  <c:v>41305</c:v>
                </c:pt>
                <c:pt idx="35">
                  <c:v>41333</c:v>
                </c:pt>
                <c:pt idx="36">
                  <c:v>41364</c:v>
                </c:pt>
                <c:pt idx="37">
                  <c:v>41394</c:v>
                </c:pt>
                <c:pt idx="38">
                  <c:v>41425</c:v>
                </c:pt>
                <c:pt idx="39">
                  <c:v>41455</c:v>
                </c:pt>
                <c:pt idx="40">
                  <c:v>41486</c:v>
                </c:pt>
                <c:pt idx="41">
                  <c:v>41517</c:v>
                </c:pt>
                <c:pt idx="42">
                  <c:v>41547</c:v>
                </c:pt>
                <c:pt idx="43">
                  <c:v>41578</c:v>
                </c:pt>
                <c:pt idx="44">
                  <c:v>41608</c:v>
                </c:pt>
                <c:pt idx="45">
                  <c:v>41639</c:v>
                </c:pt>
                <c:pt idx="46">
                  <c:v>41670</c:v>
                </c:pt>
                <c:pt idx="47">
                  <c:v>41698</c:v>
                </c:pt>
                <c:pt idx="48">
                  <c:v>41729</c:v>
                </c:pt>
                <c:pt idx="49">
                  <c:v>41759</c:v>
                </c:pt>
                <c:pt idx="50">
                  <c:v>41790</c:v>
                </c:pt>
                <c:pt idx="51">
                  <c:v>41820</c:v>
                </c:pt>
                <c:pt idx="52">
                  <c:v>41851</c:v>
                </c:pt>
                <c:pt idx="53">
                  <c:v>41882</c:v>
                </c:pt>
                <c:pt idx="54">
                  <c:v>41912</c:v>
                </c:pt>
                <c:pt idx="55">
                  <c:v>41943</c:v>
                </c:pt>
                <c:pt idx="56">
                  <c:v>41973</c:v>
                </c:pt>
                <c:pt idx="57">
                  <c:v>42004</c:v>
                </c:pt>
                <c:pt idx="58">
                  <c:v>42035</c:v>
                </c:pt>
                <c:pt idx="59">
                  <c:v>42063</c:v>
                </c:pt>
                <c:pt idx="60">
                  <c:v>42094</c:v>
                </c:pt>
                <c:pt idx="61">
                  <c:v>42124</c:v>
                </c:pt>
                <c:pt idx="62">
                  <c:v>42155</c:v>
                </c:pt>
                <c:pt idx="63">
                  <c:v>42185</c:v>
                </c:pt>
                <c:pt idx="64">
                  <c:v>42216</c:v>
                </c:pt>
                <c:pt idx="65">
                  <c:v>42247</c:v>
                </c:pt>
                <c:pt idx="66">
                  <c:v>42277</c:v>
                </c:pt>
                <c:pt idx="67">
                  <c:v>42308</c:v>
                </c:pt>
                <c:pt idx="68">
                  <c:v>42338</c:v>
                </c:pt>
                <c:pt idx="69">
                  <c:v>42369</c:v>
                </c:pt>
                <c:pt idx="70">
                  <c:v>42400</c:v>
                </c:pt>
                <c:pt idx="71">
                  <c:v>42429</c:v>
                </c:pt>
                <c:pt idx="72">
                  <c:v>42460</c:v>
                </c:pt>
                <c:pt idx="73">
                  <c:v>42490</c:v>
                </c:pt>
                <c:pt idx="74">
                  <c:v>42521</c:v>
                </c:pt>
                <c:pt idx="75">
                  <c:v>42551</c:v>
                </c:pt>
                <c:pt idx="76">
                  <c:v>42582</c:v>
                </c:pt>
                <c:pt idx="77">
                  <c:v>42613</c:v>
                </c:pt>
                <c:pt idx="78">
                  <c:v>42643</c:v>
                </c:pt>
                <c:pt idx="79">
                  <c:v>42674</c:v>
                </c:pt>
                <c:pt idx="80">
                  <c:v>42704</c:v>
                </c:pt>
                <c:pt idx="81">
                  <c:v>42735</c:v>
                </c:pt>
                <c:pt idx="82">
                  <c:v>42766</c:v>
                </c:pt>
                <c:pt idx="83">
                  <c:v>42794</c:v>
                </c:pt>
                <c:pt idx="84">
                  <c:v>42825</c:v>
                </c:pt>
                <c:pt idx="85">
                  <c:v>42855</c:v>
                </c:pt>
                <c:pt idx="86">
                  <c:v>42886</c:v>
                </c:pt>
                <c:pt idx="87">
                  <c:v>42916</c:v>
                </c:pt>
                <c:pt idx="88">
                  <c:v>42947</c:v>
                </c:pt>
                <c:pt idx="89">
                  <c:v>42978</c:v>
                </c:pt>
                <c:pt idx="90">
                  <c:v>43008</c:v>
                </c:pt>
                <c:pt idx="91">
                  <c:v>43039</c:v>
                </c:pt>
                <c:pt idx="92">
                  <c:v>43069</c:v>
                </c:pt>
                <c:pt idx="93">
                  <c:v>43100</c:v>
                </c:pt>
                <c:pt idx="94">
                  <c:v>43131</c:v>
                </c:pt>
                <c:pt idx="95">
                  <c:v>43159</c:v>
                </c:pt>
                <c:pt idx="96">
                  <c:v>43190</c:v>
                </c:pt>
                <c:pt idx="97">
                  <c:v>43220</c:v>
                </c:pt>
                <c:pt idx="98">
                  <c:v>43251</c:v>
                </c:pt>
                <c:pt idx="99">
                  <c:v>43281</c:v>
                </c:pt>
                <c:pt idx="100">
                  <c:v>43312</c:v>
                </c:pt>
                <c:pt idx="101">
                  <c:v>43343</c:v>
                </c:pt>
                <c:pt idx="102">
                  <c:v>43373</c:v>
                </c:pt>
                <c:pt idx="103">
                  <c:v>43404</c:v>
                </c:pt>
                <c:pt idx="104">
                  <c:v>43434</c:v>
                </c:pt>
                <c:pt idx="105">
                  <c:v>43465</c:v>
                </c:pt>
                <c:pt idx="106">
                  <c:v>43496</c:v>
                </c:pt>
                <c:pt idx="107">
                  <c:v>43524</c:v>
                </c:pt>
                <c:pt idx="108">
                  <c:v>43555</c:v>
                </c:pt>
                <c:pt idx="109">
                  <c:v>43585</c:v>
                </c:pt>
                <c:pt idx="110">
                  <c:v>43616</c:v>
                </c:pt>
                <c:pt idx="111">
                  <c:v>43646</c:v>
                </c:pt>
                <c:pt idx="112">
                  <c:v>43677</c:v>
                </c:pt>
                <c:pt idx="113">
                  <c:v>43708</c:v>
                </c:pt>
                <c:pt idx="114">
                  <c:v>43738</c:v>
                </c:pt>
                <c:pt idx="115">
                  <c:v>43769</c:v>
                </c:pt>
                <c:pt idx="116">
                  <c:v>43799</c:v>
                </c:pt>
                <c:pt idx="117">
                  <c:v>43830</c:v>
                </c:pt>
                <c:pt idx="118">
                  <c:v>43861</c:v>
                </c:pt>
                <c:pt idx="119">
                  <c:v>43890</c:v>
                </c:pt>
                <c:pt idx="120">
                  <c:v>43921</c:v>
                </c:pt>
                <c:pt idx="121">
                  <c:v>43951</c:v>
                </c:pt>
                <c:pt idx="122">
                  <c:v>43982</c:v>
                </c:pt>
                <c:pt idx="123">
                  <c:v>44012</c:v>
                </c:pt>
                <c:pt idx="124">
                  <c:v>44043</c:v>
                </c:pt>
                <c:pt idx="125">
                  <c:v>44074</c:v>
                </c:pt>
                <c:pt idx="126">
                  <c:v>44104</c:v>
                </c:pt>
                <c:pt idx="127">
                  <c:v>44135</c:v>
                </c:pt>
                <c:pt idx="128">
                  <c:v>44165</c:v>
                </c:pt>
                <c:pt idx="129">
                  <c:v>44196</c:v>
                </c:pt>
                <c:pt idx="130">
                  <c:v>44227</c:v>
                </c:pt>
                <c:pt idx="131">
                  <c:v>44255</c:v>
                </c:pt>
                <c:pt idx="132">
                  <c:v>44286</c:v>
                </c:pt>
                <c:pt idx="133">
                  <c:v>44316</c:v>
                </c:pt>
                <c:pt idx="134">
                  <c:v>44347</c:v>
                </c:pt>
                <c:pt idx="135">
                  <c:v>44377</c:v>
                </c:pt>
                <c:pt idx="136">
                  <c:v>44408</c:v>
                </c:pt>
                <c:pt idx="137">
                  <c:v>44439</c:v>
                </c:pt>
                <c:pt idx="138">
                  <c:v>44469</c:v>
                </c:pt>
                <c:pt idx="139">
                  <c:v>44500</c:v>
                </c:pt>
                <c:pt idx="140">
                  <c:v>44530</c:v>
                </c:pt>
                <c:pt idx="141">
                  <c:v>44561</c:v>
                </c:pt>
                <c:pt idx="142">
                  <c:v>44592</c:v>
                </c:pt>
                <c:pt idx="143">
                  <c:v>44620</c:v>
                </c:pt>
                <c:pt idx="144">
                  <c:v>44651</c:v>
                </c:pt>
                <c:pt idx="145">
                  <c:v>44681</c:v>
                </c:pt>
                <c:pt idx="146">
                  <c:v>44712</c:v>
                </c:pt>
                <c:pt idx="147">
                  <c:v>44742</c:v>
                </c:pt>
                <c:pt idx="148">
                  <c:v>44773</c:v>
                </c:pt>
                <c:pt idx="149">
                  <c:v>44804</c:v>
                </c:pt>
                <c:pt idx="150">
                  <c:v>44834</c:v>
                </c:pt>
                <c:pt idx="151">
                  <c:v>44865</c:v>
                </c:pt>
                <c:pt idx="152">
                  <c:v>44895</c:v>
                </c:pt>
                <c:pt idx="153">
                  <c:v>44926</c:v>
                </c:pt>
                <c:pt idx="154">
                  <c:v>44957</c:v>
                </c:pt>
                <c:pt idx="155">
                  <c:v>44985</c:v>
                </c:pt>
                <c:pt idx="156">
                  <c:v>45016</c:v>
                </c:pt>
                <c:pt idx="157">
                  <c:v>45046</c:v>
                </c:pt>
                <c:pt idx="158">
                  <c:v>45077</c:v>
                </c:pt>
                <c:pt idx="159">
                  <c:v>45107</c:v>
                </c:pt>
                <c:pt idx="160">
                  <c:v>45138</c:v>
                </c:pt>
                <c:pt idx="161">
                  <c:v>45169</c:v>
                </c:pt>
                <c:pt idx="162">
                  <c:v>45199</c:v>
                </c:pt>
                <c:pt idx="163">
                  <c:v>45230</c:v>
                </c:pt>
                <c:pt idx="164">
                  <c:v>45260</c:v>
                </c:pt>
                <c:pt idx="165">
                  <c:v>45291</c:v>
                </c:pt>
                <c:pt idx="166">
                  <c:v>45322</c:v>
                </c:pt>
                <c:pt idx="167">
                  <c:v>45351</c:v>
                </c:pt>
                <c:pt idx="168">
                  <c:v>45382</c:v>
                </c:pt>
              </c:numCache>
            </c:numRef>
          </c:cat>
          <c:val>
            <c:numRef>
              <c:f>'Úrokové sazby - historie'!$D$78:$D$246</c:f>
              <c:numCache>
                <c:formatCode>0.00</c:formatCode>
                <c:ptCount val="169"/>
                <c:pt idx="118">
                  <c:v>2.3608547339539832</c:v>
                </c:pt>
                <c:pt idx="119">
                  <c:v>2.420600617795488</c:v>
                </c:pt>
                <c:pt idx="120">
                  <c:v>2.4242578720499393</c:v>
                </c:pt>
                <c:pt idx="121">
                  <c:v>2.3656421777732262</c:v>
                </c:pt>
                <c:pt idx="122">
                  <c:v>2.2871270697682111</c:v>
                </c:pt>
                <c:pt idx="123">
                  <c:v>2.1978509315374741</c:v>
                </c:pt>
                <c:pt idx="124">
                  <c:v>2.1358243306606695</c:v>
                </c:pt>
                <c:pt idx="125">
                  <c:v>2.1098770548904344</c:v>
                </c:pt>
                <c:pt idx="126">
                  <c:v>2.0769697492654866</c:v>
                </c:pt>
                <c:pt idx="127">
                  <c:v>2.0355851377765015</c:v>
                </c:pt>
                <c:pt idx="128">
                  <c:v>1.9929021486054639</c:v>
                </c:pt>
                <c:pt idx="129">
                  <c:v>1.9747751950333787</c:v>
                </c:pt>
                <c:pt idx="130">
                  <c:v>1.9504859507856065</c:v>
                </c:pt>
                <c:pt idx="131">
                  <c:v>1.9513851682325805</c:v>
                </c:pt>
                <c:pt idx="132">
                  <c:v>1.9643209636773027</c:v>
                </c:pt>
                <c:pt idx="133">
                  <c:v>1.9980247855358573</c:v>
                </c:pt>
                <c:pt idx="134">
                  <c:v>2.0700934285896042</c:v>
                </c:pt>
                <c:pt idx="135">
                  <c:v>2.1341830259123373</c:v>
                </c:pt>
                <c:pt idx="136">
                  <c:v>2.2212618413409753</c:v>
                </c:pt>
                <c:pt idx="137">
                  <c:v>2.3153304615078834</c:v>
                </c:pt>
                <c:pt idx="138">
                  <c:v>2.4302008435003519</c:v>
                </c:pt>
                <c:pt idx="139">
                  <c:v>2.5422964195124065</c:v>
                </c:pt>
                <c:pt idx="140">
                  <c:v>2.7026796741586585</c:v>
                </c:pt>
                <c:pt idx="141">
                  <c:v>2.9970672731181733</c:v>
                </c:pt>
                <c:pt idx="142">
                  <c:v>3.3861847190609131</c:v>
                </c:pt>
                <c:pt idx="143">
                  <c:v>3.8364811917760142</c:v>
                </c:pt>
                <c:pt idx="144">
                  <c:v>4.1493708136598295</c:v>
                </c:pt>
                <c:pt idx="145">
                  <c:v>4.3925788665237064</c:v>
                </c:pt>
                <c:pt idx="146">
                  <c:v>4.6359934964102996</c:v>
                </c:pt>
                <c:pt idx="147">
                  <c:v>5.0126572238264151</c:v>
                </c:pt>
                <c:pt idx="148">
                  <c:v>5.4227717182026351</c:v>
                </c:pt>
                <c:pt idx="149">
                  <c:v>5.7609349188184442</c:v>
                </c:pt>
                <c:pt idx="150">
                  <c:v>5.8256281095178499</c:v>
                </c:pt>
                <c:pt idx="151">
                  <c:v>5.8574535963610073</c:v>
                </c:pt>
                <c:pt idx="152">
                  <c:v>5.9633147998238929</c:v>
                </c:pt>
                <c:pt idx="153">
                  <c:v>5.9827677270901871</c:v>
                </c:pt>
                <c:pt idx="154">
                  <c:v>5.9276595592692702</c:v>
                </c:pt>
                <c:pt idx="155">
                  <c:v>5.8953614304893938</c:v>
                </c:pt>
                <c:pt idx="156">
                  <c:v>5.8606686114000972</c:v>
                </c:pt>
                <c:pt idx="157">
                  <c:v>5.8897134025736602</c:v>
                </c:pt>
                <c:pt idx="158">
                  <c:v>5.8986681493522539</c:v>
                </c:pt>
                <c:pt idx="159">
                  <c:v>5.8600236855699182</c:v>
                </c:pt>
                <c:pt idx="160">
                  <c:v>5.8007670973456191</c:v>
                </c:pt>
                <c:pt idx="161">
                  <c:v>5.7838288068002344</c:v>
                </c:pt>
                <c:pt idx="162">
                  <c:v>5.7351580350971441</c:v>
                </c:pt>
                <c:pt idx="163">
                  <c:v>5.7058128330630637</c:v>
                </c:pt>
                <c:pt idx="164">
                  <c:v>5.6731400825886826</c:v>
                </c:pt>
                <c:pt idx="165">
                  <c:v>5.6457167774453554</c:v>
                </c:pt>
                <c:pt idx="166">
                  <c:v>5.5356322645389273</c:v>
                </c:pt>
                <c:pt idx="167">
                  <c:v>5.3608917652465724</c:v>
                </c:pt>
                <c:pt idx="168">
                  <c:v>5.1935935414481129</c:v>
                </c:pt>
              </c:numCache>
            </c:numRef>
          </c:val>
          <c:smooth val="0"/>
          <c:extLst>
            <c:ext xmlns:c16="http://schemas.microsoft.com/office/drawing/2014/chart" uri="{C3380CC4-5D6E-409C-BE32-E72D297353CC}">
              <c16:uniqueId val="{00000003-4245-4961-95ED-BA918D4DAB33}"/>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min val="0"/>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90630554844766686"/>
          <c:w val="1"/>
          <c:h val="9.3694451552332914E-2"/>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7330</xdr:colOff>
      <xdr:row>205</xdr:row>
      <xdr:rowOff>71583</xdr:rowOff>
    </xdr:from>
    <xdr:ext cx="5136251" cy="2786419"/>
    <xdr:graphicFrame macro="">
      <xdr:nvGraphicFramePr>
        <xdr:cNvPr id="3" name="Chart 2">
          <a:extLst>
            <a:ext uri="{FF2B5EF4-FFF2-40B4-BE49-F238E27FC236}">
              <a16:creationId xmlns:a16="http://schemas.microsoft.com/office/drawing/2014/main" id="{D084530E-52AE-4B26-869B-E682DCA31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53</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35</v>
      </c>
      <c r="C5" s="52">
        <v>18.226979605</v>
      </c>
      <c r="D5" s="53">
        <v>5512</v>
      </c>
      <c r="E5" s="54">
        <v>5.1793418054172369</v>
      </c>
      <c r="F5" s="1"/>
    </row>
    <row r="6" spans="1:6" x14ac:dyDescent="0.3">
      <c r="A6" s="1"/>
      <c r="B6" s="68" t="s">
        <v>20</v>
      </c>
      <c r="C6" s="69">
        <v>15.44024460774</v>
      </c>
      <c r="D6" s="70">
        <v>4486</v>
      </c>
      <c r="E6" s="71">
        <v>5.1935935414481129</v>
      </c>
      <c r="F6" s="25"/>
    </row>
    <row r="7" spans="1:6" x14ac:dyDescent="0.3">
      <c r="A7" s="1"/>
      <c r="B7" s="55" t="s">
        <v>23</v>
      </c>
      <c r="C7" s="56"/>
      <c r="D7" s="57"/>
      <c r="E7" s="58"/>
      <c r="F7" s="24"/>
    </row>
    <row r="8" spans="1:6" x14ac:dyDescent="0.3">
      <c r="A8" s="1"/>
      <c r="B8" s="59" t="s">
        <v>36</v>
      </c>
      <c r="C8" s="56">
        <v>12.39308515976</v>
      </c>
      <c r="D8" s="57">
        <v>3517</v>
      </c>
      <c r="E8" s="58">
        <v>5.1824683077760652</v>
      </c>
      <c r="F8" s="1"/>
    </row>
    <row r="9" spans="1:6" x14ac:dyDescent="0.3">
      <c r="A9" s="1"/>
      <c r="B9" s="59" t="s">
        <v>37</v>
      </c>
      <c r="C9" s="56">
        <v>2.3170984372399999</v>
      </c>
      <c r="D9" s="57">
        <v>700</v>
      </c>
      <c r="E9" s="58">
        <v>5.1871234619738162</v>
      </c>
      <c r="F9" s="1"/>
    </row>
    <row r="10" spans="1:6" x14ac:dyDescent="0.3">
      <c r="A10" s="1"/>
      <c r="B10" s="60" t="s">
        <v>38</v>
      </c>
      <c r="C10" s="61">
        <v>0.73006101073999996</v>
      </c>
      <c r="D10" s="62">
        <v>269</v>
      </c>
      <c r="E10" s="63">
        <v>5.4029839582897026</v>
      </c>
      <c r="F10" s="1"/>
    </row>
    <row r="11" spans="1:6" x14ac:dyDescent="0.3">
      <c r="A11" s="1"/>
      <c r="B11" s="64" t="s">
        <v>21</v>
      </c>
      <c r="C11" s="65">
        <v>2.2938461773700003</v>
      </c>
      <c r="D11" s="62">
        <v>849</v>
      </c>
      <c r="E11" s="66">
        <v>5.0747128062238822</v>
      </c>
      <c r="F11" s="1"/>
    </row>
    <row r="12" spans="1:6" x14ac:dyDescent="0.3">
      <c r="A12" s="1"/>
      <c r="B12" s="64" t="s">
        <v>22</v>
      </c>
      <c r="C12" s="65">
        <v>0.49288881989</v>
      </c>
      <c r="D12" s="62">
        <v>177</v>
      </c>
      <c r="E12" s="66">
        <v>5.2198226169814124</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54</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2">
        <f>'ČBA Hypomonitor – Cely sektor'!H57*1000000</f>
        <v>3441873.5193357114</v>
      </c>
      <c r="G5" s="102"/>
      <c r="H5" s="102"/>
      <c r="I5" s="102"/>
      <c r="J5" s="33"/>
    </row>
    <row r="6" spans="1:17" x14ac:dyDescent="0.3">
      <c r="A6" s="1"/>
      <c r="B6" s="15" t="s">
        <v>13</v>
      </c>
      <c r="C6" s="15"/>
      <c r="D6" s="28">
        <v>2</v>
      </c>
      <c r="E6" s="28">
        <v>3</v>
      </c>
      <c r="F6" s="28">
        <v>4</v>
      </c>
      <c r="G6" s="74">
        <v>5</v>
      </c>
      <c r="H6" s="73">
        <f>'ČBA Hypomonitor – Cely sektor'!I57</f>
        <v>5.1935935414481129</v>
      </c>
      <c r="I6" s="27">
        <v>7</v>
      </c>
      <c r="J6" s="1"/>
    </row>
    <row r="7" spans="1:17" x14ac:dyDescent="0.3">
      <c r="A7" s="1"/>
      <c r="B7" s="75"/>
      <c r="C7" s="75"/>
      <c r="D7" s="29"/>
      <c r="E7" s="29"/>
      <c r="F7" s="101" t="s">
        <v>11</v>
      </c>
      <c r="G7" s="101"/>
      <c r="H7" s="101"/>
      <c r="I7" s="101"/>
      <c r="J7" s="1"/>
    </row>
    <row r="8" spans="1:17" x14ac:dyDescent="0.3">
      <c r="A8" s="1"/>
      <c r="B8" s="1" t="s">
        <v>12</v>
      </c>
      <c r="C8" s="76">
        <v>15</v>
      </c>
      <c r="D8" s="30">
        <f>PMT(D$6/12/100,$C8*12,-$F$5)</f>
        <v>22148.755559117701</v>
      </c>
      <c r="E8" s="30">
        <f t="shared" ref="E8:I8" si="0">PMT(E$6/12/100,$C8*12,-$F$5)</f>
        <v>23768.946606122339</v>
      </c>
      <c r="F8" s="30">
        <f t="shared" si="0"/>
        <v>25459.122837269108</v>
      </c>
      <c r="G8" s="30">
        <f t="shared" si="0"/>
        <v>27218.116431411709</v>
      </c>
      <c r="H8" s="77">
        <f>PMT(H$6/12/100,$C8*12,-$F$5)</f>
        <v>27566.479687590763</v>
      </c>
      <c r="I8" s="30">
        <f t="shared" si="0"/>
        <v>30936.532238772746</v>
      </c>
      <c r="J8" s="42"/>
      <c r="M8" s="40"/>
      <c r="N8" s="40"/>
      <c r="O8" s="40"/>
      <c r="Q8" s="40"/>
    </row>
    <row r="9" spans="1:17" x14ac:dyDescent="0.3">
      <c r="A9" s="1"/>
      <c r="B9" s="1"/>
      <c r="C9" s="76">
        <v>20</v>
      </c>
      <c r="D9" s="30">
        <f t="shared" ref="D9:I11" si="1">PMT(D$6/12/100,$C9*12,-$F$5)</f>
        <v>17411.864547650239</v>
      </c>
      <c r="E9" s="30">
        <f t="shared" si="1"/>
        <v>19088.54785940576</v>
      </c>
      <c r="F9" s="30">
        <f t="shared" si="1"/>
        <v>20857.076486540034</v>
      </c>
      <c r="G9" s="30">
        <f t="shared" si="1"/>
        <v>22714.841827434375</v>
      </c>
      <c r="H9" s="77">
        <f t="shared" ref="H9:H11" si="2">PMT(H$6/12/100,$C9*12,-$F$5)</f>
        <v>23084.54259625803</v>
      </c>
      <c r="I9" s="30">
        <f t="shared" si="1"/>
        <v>26684.808760757671</v>
      </c>
      <c r="J9" s="42"/>
      <c r="M9" s="40"/>
      <c r="N9" s="40"/>
      <c r="O9" s="40"/>
      <c r="Q9" s="40"/>
    </row>
    <row r="10" spans="1:17" x14ac:dyDescent="0.3">
      <c r="A10" s="1"/>
      <c r="B10" s="1"/>
      <c r="C10" s="76">
        <v>25</v>
      </c>
      <c r="D10" s="30">
        <f t="shared" si="1"/>
        <v>14588.530242345872</v>
      </c>
      <c r="E10" s="30">
        <f t="shared" si="1"/>
        <v>16321.753637361207</v>
      </c>
      <c r="F10" s="30">
        <f t="shared" si="1"/>
        <v>18167.476431507523</v>
      </c>
      <c r="G10" s="30">
        <f t="shared" si="1"/>
        <v>20120.849835336776</v>
      </c>
      <c r="H10" s="77">
        <f t="shared" si="2"/>
        <v>20510.969364566143</v>
      </c>
      <c r="I10" s="30">
        <f t="shared" si="1"/>
        <v>24326.446031184889</v>
      </c>
      <c r="J10" s="42"/>
      <c r="M10" s="40"/>
      <c r="N10" s="40"/>
      <c r="O10" s="40"/>
      <c r="Q10" s="40"/>
    </row>
    <row r="11" spans="1:17" x14ac:dyDescent="0.3">
      <c r="A11" s="1"/>
      <c r="B11" s="14"/>
      <c r="C11" s="16">
        <v>30</v>
      </c>
      <c r="D11" s="31">
        <f t="shared" si="1"/>
        <v>12721.834752784807</v>
      </c>
      <c r="E11" s="31">
        <f t="shared" si="1"/>
        <v>14511.077593385156</v>
      </c>
      <c r="F11" s="31">
        <f t="shared" si="1"/>
        <v>16432.030631883998</v>
      </c>
      <c r="G11" s="31">
        <f t="shared" si="1"/>
        <v>18476.721288522996</v>
      </c>
      <c r="H11" s="32">
        <f t="shared" si="2"/>
        <v>18886.082813604044</v>
      </c>
      <c r="I11" s="31">
        <f t="shared" si="1"/>
        <v>22898.870405052054</v>
      </c>
      <c r="J11" s="42"/>
      <c r="M11" s="40"/>
      <c r="N11" s="40"/>
      <c r="O11" s="40"/>
      <c r="Q11" s="40"/>
    </row>
    <row r="12" spans="1:17" x14ac:dyDescent="0.3">
      <c r="A12" s="1"/>
      <c r="B12" s="36" t="s">
        <v>39</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85" zoomScaleNormal="85" workbookViewId="0">
      <pane xSplit="1" ySplit="3" topLeftCell="B210" activePane="bottomRight" state="frozen"/>
      <selection activeCell="A236" sqref="A236:XFD236"/>
      <selection pane="topRight" activeCell="A236" sqref="A236:XFD236"/>
      <selection pane="bottomLeft" activeCell="A236" sqref="A236:XFD236"/>
      <selection pane="bottomRight" activeCell="H246" sqref="H246"/>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34</v>
      </c>
      <c r="B2" s="41" t="s">
        <v>55</v>
      </c>
      <c r="C2" s="41" t="s">
        <v>32</v>
      </c>
      <c r="D2" s="72" t="s">
        <v>33</v>
      </c>
    </row>
    <row r="3" spans="1:4" ht="29.3" customHeight="1" x14ac:dyDescent="0.3">
      <c r="A3" t="s">
        <v>16</v>
      </c>
      <c r="B3" s="19" t="s">
        <v>48</v>
      </c>
      <c r="C3" s="19" t="s">
        <v>49</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t="s">
        <v>51</v>
      </c>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46"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t="s">
        <v>52</v>
      </c>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40</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5.3608917652465724</v>
      </c>
    </row>
    <row r="246" spans="1:7" x14ac:dyDescent="0.3">
      <c r="A246" s="17">
        <f t="shared" si="7"/>
        <v>45382</v>
      </c>
      <c r="D246" s="94">
        <f>'ČBA Hypomonitor – Cely sektor'!I57</f>
        <v>5.1935935414481129</v>
      </c>
    </row>
    <row r="247" spans="1:7" x14ac:dyDescent="0.3"/>
    <row r="248" spans="1:7" x14ac:dyDescent="0.3"/>
    <row r="249" spans="1:7"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3"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3"/>
      <c r="C3" s="84" t="s">
        <v>43</v>
      </c>
      <c r="D3" s="83"/>
      <c r="E3" s="83"/>
      <c r="F3" s="83"/>
      <c r="G3" s="83"/>
      <c r="H3" s="83"/>
      <c r="J3" s="85"/>
      <c r="K3" s="86" t="s">
        <v>41</v>
      </c>
      <c r="L3" s="85"/>
      <c r="M3" s="85"/>
      <c r="N3" s="85"/>
      <c r="O3" s="85"/>
      <c r="P3" s="85"/>
    </row>
    <row r="4" spans="2:16" x14ac:dyDescent="0.3"/>
    <row r="5" spans="2:16" s="18" customFormat="1" ht="58.3" customHeight="1" x14ac:dyDescent="0.3">
      <c r="C5" s="41" t="s">
        <v>42</v>
      </c>
      <c r="D5" s="93" t="s">
        <v>45</v>
      </c>
      <c r="E5" s="93" t="s">
        <v>46</v>
      </c>
      <c r="F5" s="3"/>
      <c r="G5" s="3"/>
      <c r="H5" s="3"/>
      <c r="I5" s="3"/>
      <c r="J5" s="3"/>
      <c r="K5" s="41" t="s">
        <v>42</v>
      </c>
      <c r="L5" s="93" t="s">
        <v>45</v>
      </c>
      <c r="M5" s="93" t="s">
        <v>46</v>
      </c>
    </row>
    <row r="6" spans="2:16"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
      <c r="B9" s="80">
        <f>EOMONTH(B8,12)</f>
        <v>45291</v>
      </c>
      <c r="C9" s="88">
        <f>ROUND(SUM('ČBA Hypomonitor – Cely sektor'!C43:C54),1)</f>
        <v>150.19999999999999</v>
      </c>
      <c r="D9" s="88">
        <f>ROUND(SUM('ČBA Hypomonitor – Cely sektor'!G43:G54),1)</f>
        <v>124.4</v>
      </c>
      <c r="E9" s="87">
        <f>ROUND(SUM('ČBA Hypomonitor – Cely sektor'!W43:W54)+SUM('ČBA Hypomonitor – Cely sektor'!AA43:AA54),1)</f>
        <v>25.8</v>
      </c>
      <c r="J9" s="89">
        <f>EOMONTH(J8,12)</f>
        <v>45291</v>
      </c>
      <c r="K9" s="92">
        <f>SUM('ČBA Hypomonitor – Cely sektor'!B43:B54)</f>
        <v>50771</v>
      </c>
      <c r="L9" s="92">
        <f>SUM('ČBA Hypomonitor – Cely sektor'!F43:F54)</f>
        <v>40174</v>
      </c>
      <c r="M9" s="92">
        <f>SUM('ČBA Hypomonitor – Cely sektor'!V43:V54)+SUM('ČBA Hypomonitor – Cely sektor'!Z43:Z54)</f>
        <v>10597</v>
      </c>
    </row>
    <row r="10" spans="2:16" x14ac:dyDescent="0.3"/>
    <row r="11" spans="2:16" x14ac:dyDescent="0.3">
      <c r="C11" s="103" t="s">
        <v>44</v>
      </c>
      <c r="D11" s="103"/>
      <c r="E11" s="103"/>
      <c r="K11" s="103" t="s">
        <v>44</v>
      </c>
      <c r="L11" s="103"/>
      <c r="M11" s="103"/>
    </row>
    <row r="12" spans="2:16" x14ac:dyDescent="0.3">
      <c r="B12">
        <v>2021</v>
      </c>
      <c r="C12" s="87">
        <f t="shared" ref="C12:E14" si="0">(C7/C6-1)*100</f>
        <v>73.215999999999994</v>
      </c>
      <c r="D12" s="87">
        <f t="shared" si="0"/>
        <v>69.285714285714278</v>
      </c>
      <c r="E12" s="87">
        <f t="shared" si="0"/>
        <v>83.163841807909591</v>
      </c>
      <c r="F12" s="18"/>
      <c r="G12" s="18"/>
      <c r="H12" s="18"/>
      <c r="I12" s="18"/>
      <c r="J12" s="18">
        <v>2021</v>
      </c>
      <c r="K12" s="87">
        <f t="shared" ref="K12:M14" si="1">(K7/K6-1)*100</f>
        <v>50.37409646193516</v>
      </c>
      <c r="L12" s="87">
        <f t="shared" si="1"/>
        <v>41.492153076884989</v>
      </c>
      <c r="M12" s="87">
        <f t="shared" si="1"/>
        <v>69.516391474832616</v>
      </c>
    </row>
    <row r="13" spans="2:16" x14ac:dyDescent="0.3">
      <c r="B13" s="82">
        <v>2022</v>
      </c>
      <c r="C13" s="87">
        <f t="shared" si="0"/>
        <v>-63.587659338629223</v>
      </c>
      <c r="D13" s="87">
        <f t="shared" si="0"/>
        <v>-57.225738396624479</v>
      </c>
      <c r="E13" s="87">
        <f t="shared" si="0"/>
        <v>-78.470080197409004</v>
      </c>
      <c r="F13" s="18"/>
      <c r="G13" s="18"/>
      <c r="H13" s="18"/>
      <c r="I13" s="18"/>
      <c r="J13" s="91">
        <v>2022</v>
      </c>
      <c r="K13" s="87">
        <f t="shared" si="1"/>
        <v>-62.902681733850564</v>
      </c>
      <c r="L13" s="87">
        <f t="shared" si="1"/>
        <v>-55.590447865640314</v>
      </c>
      <c r="M13" s="87">
        <f t="shared" si="1"/>
        <v>-76.056648308418559</v>
      </c>
    </row>
    <row r="14" spans="2:16" x14ac:dyDescent="0.3">
      <c r="B14" s="82">
        <v>2023</v>
      </c>
      <c r="C14" s="90">
        <f t="shared" si="0"/>
        <v>-23.795027904616951</v>
      </c>
      <c r="D14" s="90">
        <f t="shared" si="0"/>
        <v>-23.304562268803942</v>
      </c>
      <c r="E14" s="90">
        <f t="shared" si="0"/>
        <v>-26.074498567335237</v>
      </c>
      <c r="J14" s="91">
        <v>2023</v>
      </c>
      <c r="K14" s="90">
        <f t="shared" si="1"/>
        <v>-23.056755323179512</v>
      </c>
      <c r="L14" s="90">
        <f t="shared" si="1"/>
        <v>-20.869034253186001</v>
      </c>
      <c r="M14" s="90">
        <f t="shared" si="1"/>
        <v>-30.356203995793894</v>
      </c>
    </row>
    <row r="15" spans="2:16" x14ac:dyDescent="0.3"/>
    <row r="16" spans="2:16" x14ac:dyDescent="0.3"/>
    <row r="17" spans="2:10" x14ac:dyDescent="0.3">
      <c r="E17" s="79"/>
    </row>
    <row r="18" spans="2:10" ht="19.899999999999999" x14ac:dyDescent="0.45">
      <c r="B18" s="39" t="s">
        <v>43</v>
      </c>
      <c r="E18" s="79"/>
      <c r="J18" s="39" t="s">
        <v>41</v>
      </c>
    </row>
    <row r="19" spans="2:10" x14ac:dyDescent="0.3">
      <c r="E19" s="79"/>
    </row>
    <row r="20" spans="2:10" x14ac:dyDescent="0.3">
      <c r="E20" s="79"/>
    </row>
    <row r="21" spans="2:10" x14ac:dyDescent="0.3">
      <c r="E21" s="79"/>
    </row>
    <row r="22" spans="2:10" x14ac:dyDescent="0.3">
      <c r="E22" s="79"/>
    </row>
    <row r="23" spans="2:10" x14ac:dyDescent="0.3">
      <c r="E23" s="79"/>
    </row>
    <row r="24" spans="2:10" x14ac:dyDescent="0.3">
      <c r="E24" s="79"/>
    </row>
    <row r="25" spans="2:10" x14ac:dyDescent="0.3">
      <c r="E25" s="79"/>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31" activePane="bottomRight" state="frozen"/>
      <selection activeCell="I53" sqref="I53"/>
      <selection pane="topRight" activeCell="I53" sqref="I53"/>
      <selection pane="bottomLeft" activeCell="I53" sqref="I53"/>
      <selection pane="bottomRight" activeCell="I57" sqref="I57"/>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4885</v>
      </c>
      <c r="C56" s="11">
        <v>15.778660037609999</v>
      </c>
      <c r="D56" s="11">
        <v>3.2300225256110542</v>
      </c>
      <c r="E56" s="11">
        <v>5.3493652585446183</v>
      </c>
      <c r="F56" s="12">
        <v>3847</v>
      </c>
      <c r="G56" s="11">
        <v>13.017205769029999</v>
      </c>
      <c r="H56" s="11">
        <v>3.383729079550299</v>
      </c>
      <c r="I56" s="11">
        <v>5.3608917652465724</v>
      </c>
      <c r="J56" s="12">
        <v>3038</v>
      </c>
      <c r="K56" s="11">
        <v>10.617173420949999</v>
      </c>
      <c r="L56" s="11">
        <v>3.4947904611421987</v>
      </c>
      <c r="M56" s="11">
        <v>5.3482519691189054</v>
      </c>
      <c r="N56" s="12">
        <v>572</v>
      </c>
      <c r="O56" s="11">
        <v>1.744833152</v>
      </c>
      <c r="P56" s="11">
        <v>3.0504076083916085</v>
      </c>
      <c r="Q56" s="11">
        <v>5.344953910530557</v>
      </c>
      <c r="R56" s="12">
        <v>237</v>
      </c>
      <c r="S56" s="11">
        <v>0.65519919607999999</v>
      </c>
      <c r="T56" s="11">
        <v>2.7645535699578061</v>
      </c>
      <c r="U56" s="11">
        <v>5.6081567279364419</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5512</v>
      </c>
      <c r="C57" s="11">
        <v>18.226979605</v>
      </c>
      <c r="D57" s="11">
        <v>3.3067814958272859</v>
      </c>
      <c r="E57" s="11">
        <v>5.1793418054172369</v>
      </c>
      <c r="F57" s="12">
        <v>4486</v>
      </c>
      <c r="G57" s="11">
        <v>15.44024460774</v>
      </c>
      <c r="H57" s="11">
        <v>3.4418735193357115</v>
      </c>
      <c r="I57" s="11">
        <v>5.1935935414481129</v>
      </c>
      <c r="J57" s="12">
        <v>3517</v>
      </c>
      <c r="K57" s="11">
        <v>12.39308515976</v>
      </c>
      <c r="L57" s="11">
        <v>3.5237660391697467</v>
      </c>
      <c r="M57" s="11">
        <v>5.1824683077760652</v>
      </c>
      <c r="N57" s="12">
        <v>700</v>
      </c>
      <c r="O57" s="11">
        <v>2.3170984372399999</v>
      </c>
      <c r="P57" s="11">
        <v>3.3101406246285712</v>
      </c>
      <c r="Q57" s="11">
        <v>5.1871234619738162</v>
      </c>
      <c r="R57" s="12">
        <v>269</v>
      </c>
      <c r="S57" s="11">
        <v>0.73006101073999996</v>
      </c>
      <c r="T57" s="11">
        <v>2.7139814525650556</v>
      </c>
      <c r="U57" s="11">
        <v>5.4029839582897026</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31" activePane="bottomRight" state="frozen"/>
      <selection activeCell="A57" sqref="A57:XFD57"/>
      <selection pane="topRight" activeCell="A57" sqref="A57:XFD57"/>
      <selection pane="bottomLeft" activeCell="A57" sqref="A57:XFD57"/>
      <selection pane="bottomRight" activeCell="I57" sqref="I57"/>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47</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4556</v>
      </c>
      <c r="C56" s="11">
        <v>14.72999955029</v>
      </c>
      <c r="D56" s="11">
        <v>3.2330991111259872</v>
      </c>
      <c r="E56" s="11">
        <v>5.3467754316921132</v>
      </c>
      <c r="F56" s="12">
        <v>3576</v>
      </c>
      <c r="G56" s="11">
        <v>12.13140532471</v>
      </c>
      <c r="H56" s="11">
        <v>3.3924511534423938</v>
      </c>
      <c r="I56" s="11">
        <v>5.3600251200564601</v>
      </c>
      <c r="J56" s="12">
        <v>2830</v>
      </c>
      <c r="K56" s="11">
        <v>9.8672058042300002</v>
      </c>
      <c r="L56" s="11">
        <v>3.4866451605053004</v>
      </c>
      <c r="M56" s="11">
        <v>5.3457320906402392</v>
      </c>
      <c r="N56" s="12">
        <v>517</v>
      </c>
      <c r="O56" s="11">
        <v>1.6212081464000001</v>
      </c>
      <c r="P56" s="11">
        <v>3.1357991226305613</v>
      </c>
      <c r="Q56" s="11">
        <v>5.3515012839154332</v>
      </c>
      <c r="R56" s="12">
        <v>229</v>
      </c>
      <c r="S56" s="11">
        <v>0.64299137408000007</v>
      </c>
      <c r="T56" s="11">
        <v>2.8078225942358079</v>
      </c>
      <c r="U56" s="11">
        <v>5.6008544400885407</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5152</v>
      </c>
      <c r="C57" s="11">
        <v>17.014998933979999</v>
      </c>
      <c r="D57" s="11">
        <v>3.3026007247631988</v>
      </c>
      <c r="E57" s="11">
        <v>5.1724848742423397</v>
      </c>
      <c r="F57" s="12">
        <v>4189</v>
      </c>
      <c r="G57" s="11">
        <v>14.4275610125</v>
      </c>
      <c r="H57" s="11">
        <v>3.4441539776796368</v>
      </c>
      <c r="I57" s="11">
        <v>5.1875393919195139</v>
      </c>
      <c r="J57" s="12">
        <v>3265</v>
      </c>
      <c r="K57" s="11">
        <v>11.523546636760001</v>
      </c>
      <c r="L57" s="11">
        <v>3.5294170403552831</v>
      </c>
      <c r="M57" s="11">
        <v>5.1765012875435321</v>
      </c>
      <c r="N57" s="12">
        <v>660</v>
      </c>
      <c r="O57" s="11">
        <v>2.195430365</v>
      </c>
      <c r="P57" s="11">
        <v>3.3264096439393942</v>
      </c>
      <c r="Q57" s="11">
        <v>5.1759053992171911</v>
      </c>
      <c r="R57" s="12">
        <v>264</v>
      </c>
      <c r="S57" s="11">
        <v>0.70858401073999999</v>
      </c>
      <c r="T57" s="11">
        <v>2.6840303437121213</v>
      </c>
      <c r="U57" s="11">
        <v>5.4030956690692129</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31" activePane="bottomRight" state="frozen"/>
      <selection activeCell="A57" sqref="A57:XFD57"/>
      <selection pane="topRight" activeCell="A57" sqref="A57:XFD57"/>
      <selection pane="bottomLeft" activeCell="A57" sqref="A57:XFD57"/>
      <selection pane="bottomRight" activeCell="I57" sqref="I57"/>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2024-04-11T07:47:16Z</dcterms:modified>
</cp:coreProperties>
</file>